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Zeiterfassung\"/>
    </mc:Choice>
  </mc:AlternateContent>
  <xr:revisionPtr revIDLastSave="0" documentId="13_ncr:1_{F8226FF0-1D0A-4B61-B72F-FC67F083DFD7}" xr6:coauthVersionLast="47" xr6:coauthVersionMax="47" xr10:uidLastSave="{00000000-0000-0000-0000-000000000000}"/>
  <bookViews>
    <workbookView xWindow="-120" yWindow="-120" windowWidth="29040" windowHeight="15720" xr2:uid="{FB138596-4173-4C73-BF5A-CDD2C76B229A}"/>
  </bookViews>
  <sheets>
    <sheet name="Stundenplan" sheetId="2" r:id="rId1"/>
    <sheet name="Beispiel mit Erklärung Fehler  " sheetId="4" r:id="rId2"/>
    <sheet name="Beispiel ohne Fehlermeldung" sheetId="5" r:id="rId3"/>
    <sheet name="Tabelle1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H15" i="2" l="1"/>
  <c r="H26" i="5"/>
  <c r="C26" i="5"/>
  <c r="J25" i="5"/>
  <c r="I25" i="5"/>
  <c r="E25" i="5"/>
  <c r="D25" i="5"/>
  <c r="J24" i="5"/>
  <c r="I24" i="5"/>
  <c r="E24" i="5"/>
  <c r="D24" i="5"/>
  <c r="J23" i="5"/>
  <c r="I23" i="5"/>
  <c r="E23" i="5"/>
  <c r="D23" i="5"/>
  <c r="J22" i="5"/>
  <c r="I22" i="5"/>
  <c r="E22" i="5"/>
  <c r="D22" i="5"/>
  <c r="J21" i="5"/>
  <c r="I21" i="5"/>
  <c r="E21" i="5"/>
  <c r="D21" i="5"/>
  <c r="J20" i="5"/>
  <c r="I20" i="5"/>
  <c r="E20" i="5"/>
  <c r="D20" i="5"/>
  <c r="J19" i="5"/>
  <c r="I19" i="5"/>
  <c r="G26" i="5" s="1"/>
  <c r="E19" i="5"/>
  <c r="D19" i="5"/>
  <c r="B26" i="5" s="1"/>
  <c r="O18" i="5"/>
  <c r="I18" i="5"/>
  <c r="J26" i="5" s="1"/>
  <c r="D18" i="5"/>
  <c r="O17" i="5"/>
  <c r="M15" i="5"/>
  <c r="H15" i="5"/>
  <c r="O14" i="5"/>
  <c r="N14" i="5"/>
  <c r="J14" i="5"/>
  <c r="I14" i="5"/>
  <c r="E14" i="5"/>
  <c r="D14" i="5"/>
  <c r="O13" i="5"/>
  <c r="N13" i="5"/>
  <c r="J13" i="5"/>
  <c r="I13" i="5"/>
  <c r="E13" i="5"/>
  <c r="D13" i="5"/>
  <c r="O12" i="5"/>
  <c r="N12" i="5"/>
  <c r="J12" i="5"/>
  <c r="I12" i="5"/>
  <c r="E12" i="5"/>
  <c r="D12" i="5"/>
  <c r="O11" i="5"/>
  <c r="N11" i="5"/>
  <c r="J11" i="5"/>
  <c r="I11" i="5"/>
  <c r="E11" i="5"/>
  <c r="D11" i="5"/>
  <c r="O10" i="5"/>
  <c r="N10" i="5"/>
  <c r="I10" i="5"/>
  <c r="E10" i="5"/>
  <c r="D10" i="5"/>
  <c r="C15" i="5" s="1"/>
  <c r="O9" i="5"/>
  <c r="N9" i="5"/>
  <c r="N15" i="5" s="1"/>
  <c r="J9" i="5"/>
  <c r="I9" i="5"/>
  <c r="E9" i="5"/>
  <c r="D9" i="5"/>
  <c r="N8" i="5"/>
  <c r="L15" i="5" s="1"/>
  <c r="J8" i="5"/>
  <c r="I8" i="5"/>
  <c r="G15" i="5" s="1"/>
  <c r="E8" i="5"/>
  <c r="D8" i="5"/>
  <c r="B15" i="5" s="1"/>
  <c r="N7" i="5"/>
  <c r="I7" i="5"/>
  <c r="D7" i="5"/>
  <c r="A34" i="2"/>
  <c r="F39" i="2"/>
  <c r="F40" i="2"/>
  <c r="I24" i="4"/>
  <c r="N9" i="2"/>
  <c r="G26" i="2"/>
  <c r="B26" i="2"/>
  <c r="O15" i="5" l="1"/>
  <c r="J15" i="5"/>
  <c r="E15" i="5"/>
  <c r="D15" i="5"/>
  <c r="I15" i="5"/>
  <c r="D26" i="5"/>
  <c r="I26" i="5"/>
  <c r="C40" i="2"/>
  <c r="D40" i="2" s="1"/>
  <c r="E40" i="2" s="1"/>
  <c r="C39" i="2"/>
  <c r="D39" i="2" s="1"/>
  <c r="E39" i="2" s="1"/>
  <c r="I19" i="2"/>
  <c r="I26" i="2" s="1"/>
  <c r="G26" i="4"/>
  <c r="B26" i="4"/>
  <c r="J25" i="4"/>
  <c r="I25" i="4"/>
  <c r="E25" i="4"/>
  <c r="D25" i="4"/>
  <c r="J24" i="4"/>
  <c r="E24" i="4"/>
  <c r="D24" i="4"/>
  <c r="J23" i="4"/>
  <c r="I23" i="4"/>
  <c r="E23" i="4"/>
  <c r="D23" i="4"/>
  <c r="J22" i="4"/>
  <c r="I22" i="4"/>
  <c r="E22" i="4"/>
  <c r="D22" i="4"/>
  <c r="J21" i="4"/>
  <c r="I21" i="4"/>
  <c r="E21" i="4"/>
  <c r="D21" i="4"/>
  <c r="C26" i="4" s="1"/>
  <c r="J20" i="4"/>
  <c r="I20" i="4"/>
  <c r="H26" i="4" s="1"/>
  <c r="E20" i="4"/>
  <c r="D20" i="4"/>
  <c r="J19" i="4"/>
  <c r="I19" i="4"/>
  <c r="E19" i="4"/>
  <c r="D19" i="4"/>
  <c r="I18" i="4"/>
  <c r="J26" i="4" s="1"/>
  <c r="D18" i="4"/>
  <c r="M15" i="4"/>
  <c r="L15" i="4"/>
  <c r="G15" i="4"/>
  <c r="B15" i="4"/>
  <c r="O14" i="4"/>
  <c r="N14" i="4"/>
  <c r="J14" i="4"/>
  <c r="I14" i="4"/>
  <c r="E14" i="4"/>
  <c r="D14" i="4"/>
  <c r="O13" i="4"/>
  <c r="N13" i="4"/>
  <c r="J13" i="4"/>
  <c r="I13" i="4"/>
  <c r="E13" i="4"/>
  <c r="D13" i="4"/>
  <c r="O12" i="4"/>
  <c r="N12" i="4"/>
  <c r="J12" i="4"/>
  <c r="I12" i="4"/>
  <c r="E12" i="4"/>
  <c r="D12" i="4"/>
  <c r="O11" i="4"/>
  <c r="N11" i="4"/>
  <c r="J11" i="4"/>
  <c r="I11" i="4"/>
  <c r="E11" i="4"/>
  <c r="D11" i="4"/>
  <c r="O10" i="4"/>
  <c r="N10" i="4"/>
  <c r="I10" i="4"/>
  <c r="E10" i="4"/>
  <c r="D10" i="4"/>
  <c r="O9" i="4"/>
  <c r="N9" i="4"/>
  <c r="J9" i="4"/>
  <c r="I9" i="4"/>
  <c r="I15" i="4" s="1"/>
  <c r="E9" i="4"/>
  <c r="D9" i="4"/>
  <c r="N8" i="4"/>
  <c r="J8" i="4"/>
  <c r="I8" i="4"/>
  <c r="E8" i="4"/>
  <c r="D8" i="4"/>
  <c r="N7" i="4"/>
  <c r="O15" i="4" s="1"/>
  <c r="I7" i="4"/>
  <c r="J15" i="4" s="1"/>
  <c r="D7" i="4"/>
  <c r="E15" i="4" s="1"/>
  <c r="H26" i="2"/>
  <c r="J20" i="2"/>
  <c r="J21" i="2"/>
  <c r="J22" i="2"/>
  <c r="J23" i="2"/>
  <c r="J24" i="2"/>
  <c r="J25" i="2"/>
  <c r="J19" i="2"/>
  <c r="J10" i="2"/>
  <c r="J9" i="2"/>
  <c r="J8" i="2"/>
  <c r="E20" i="2"/>
  <c r="E21" i="2"/>
  <c r="E22" i="2"/>
  <c r="E23" i="2"/>
  <c r="E24" i="2"/>
  <c r="E25" i="2"/>
  <c r="E19" i="2"/>
  <c r="E8" i="2"/>
  <c r="O9" i="2"/>
  <c r="O10" i="2"/>
  <c r="O11" i="2"/>
  <c r="O12" i="2"/>
  <c r="O13" i="2"/>
  <c r="O14" i="2"/>
  <c r="J11" i="2"/>
  <c r="J12" i="2"/>
  <c r="J13" i="2"/>
  <c r="J14" i="2"/>
  <c r="E14" i="2"/>
  <c r="E13" i="2"/>
  <c r="E12" i="2"/>
  <c r="E11" i="2"/>
  <c r="E9" i="2"/>
  <c r="E10" i="2"/>
  <c r="E26" i="4" l="1"/>
  <c r="C15" i="4"/>
  <c r="H15" i="4"/>
  <c r="D15" i="4"/>
  <c r="N15" i="4"/>
  <c r="D26" i="4"/>
  <c r="I26" i="4"/>
  <c r="I25" i="2"/>
  <c r="I24" i="2"/>
  <c r="I23" i="2"/>
  <c r="I22" i="2"/>
  <c r="I21" i="2"/>
  <c r="I20" i="2"/>
  <c r="I18" i="2"/>
  <c r="D25" i="2"/>
  <c r="D24" i="2"/>
  <c r="D23" i="2"/>
  <c r="D22" i="2"/>
  <c r="D21" i="2"/>
  <c r="D20" i="2"/>
  <c r="D19" i="2"/>
  <c r="D18" i="2"/>
  <c r="N14" i="2"/>
  <c r="N13" i="2"/>
  <c r="N12" i="2"/>
  <c r="N11" i="2"/>
  <c r="N10" i="2"/>
  <c r="N8" i="2"/>
  <c r="N19" i="2" s="1"/>
  <c r="N7" i="2"/>
  <c r="I14" i="2"/>
  <c r="I13" i="2"/>
  <c r="I12" i="2"/>
  <c r="I11" i="2"/>
  <c r="I10" i="2"/>
  <c r="I9" i="2"/>
  <c r="I8" i="2"/>
  <c r="D7" i="2"/>
  <c r="D12" i="2"/>
  <c r="D13" i="2"/>
  <c r="D14" i="2"/>
  <c r="D26" i="2" l="1"/>
  <c r="C26" i="2"/>
  <c r="N15" i="2"/>
  <c r="M15" i="2"/>
  <c r="F38" i="2" s="1"/>
  <c r="O18" i="4"/>
  <c r="I15" i="2"/>
  <c r="N18" i="2"/>
  <c r="L15" i="2"/>
  <c r="C38" i="2" s="1"/>
  <c r="D38" i="2" s="1"/>
  <c r="E38" i="2" s="1"/>
  <c r="F37" i="2"/>
  <c r="G15" i="2"/>
  <c r="J26" i="2"/>
  <c r="E26" i="2"/>
  <c r="O15" i="2"/>
  <c r="J15" i="2"/>
  <c r="D9" i="2"/>
  <c r="D10" i="2"/>
  <c r="D11" i="2"/>
  <c r="C15" i="2" s="1"/>
  <c r="F36" i="2" s="1"/>
  <c r="D8" i="2"/>
  <c r="B15" i="2" l="1"/>
  <c r="C36" i="2" s="1"/>
  <c r="D36" i="2" s="1"/>
  <c r="E36" i="2" s="1"/>
  <c r="N17" i="2"/>
  <c r="O17" i="2" s="1"/>
  <c r="D15" i="2"/>
  <c r="C37" i="2"/>
  <c r="D37" i="2" s="1"/>
  <c r="E37" i="2" s="1"/>
  <c r="O17" i="4"/>
  <c r="E15" i="2"/>
  <c r="N20" i="2"/>
  <c r="O18" i="2" l="1"/>
</calcChain>
</file>

<file path=xl/sharedStrings.xml><?xml version="1.0" encoding="utf-8"?>
<sst xmlns="http://schemas.openxmlformats.org/spreadsheetml/2006/main" count="198" uniqueCount="49">
  <si>
    <t>Name:</t>
  </si>
  <si>
    <t>AE</t>
  </si>
  <si>
    <t>Summe SA:</t>
  </si>
  <si>
    <t>Summe FZ:</t>
  </si>
  <si>
    <t>Tätigkeit</t>
  </si>
  <si>
    <t>Regel: keine Überschneidungen der Endzeit mit der neuen Anfangszeit</t>
  </si>
  <si>
    <t>Summe EA:</t>
  </si>
  <si>
    <t>Summe AE:</t>
  </si>
  <si>
    <t>Schule:</t>
  </si>
  <si>
    <t>Schulbetriebspauschale:</t>
  </si>
  <si>
    <t xml:space="preserve">FZ </t>
  </si>
  <si>
    <t>Dienstag</t>
  </si>
  <si>
    <t xml:space="preserve">EA </t>
  </si>
  <si>
    <t xml:space="preserve">SA </t>
  </si>
  <si>
    <t>Donnerstag</t>
  </si>
  <si>
    <t>Spalte1</t>
  </si>
  <si>
    <t>voll</t>
  </si>
  <si>
    <t xml:space="preserve">halb </t>
  </si>
  <si>
    <t xml:space="preserve">keine </t>
  </si>
  <si>
    <t>halb</t>
  </si>
  <si>
    <t>keine</t>
  </si>
  <si>
    <t>bez. Pause</t>
  </si>
  <si>
    <t xml:space="preserve">Montag </t>
  </si>
  <si>
    <t>Mittwoch</t>
  </si>
  <si>
    <t xml:space="preserve">Freitag </t>
  </si>
  <si>
    <t>Start</t>
  </si>
  <si>
    <t>Ende</t>
  </si>
  <si>
    <t xml:space="preserve">Stunden 
</t>
  </si>
  <si>
    <t>Pause</t>
  </si>
  <si>
    <t xml:space="preserve">ACHTUNG! Es gibt Überschneidungen </t>
  </si>
  <si>
    <t xml:space="preserve">ACHTUNG! PAUSE fehlt </t>
  </si>
  <si>
    <t>Stundenplan  ab :</t>
  </si>
  <si>
    <t>PF</t>
  </si>
  <si>
    <t>Übers.</t>
  </si>
  <si>
    <t xml:space="preserve">Muster Schule </t>
  </si>
  <si>
    <t xml:space="preserve">Mustermann </t>
  </si>
  <si>
    <t xml:space="preserve">EA dürfen nur 20% der SA Stunden sein, die Betriebspauschale ca. 2 Stunden muss selbst gebucht werden. </t>
  </si>
  <si>
    <t>Regel:</t>
  </si>
  <si>
    <t xml:space="preserve">Keine Überschneidungen der Anfangszeiten </t>
  </si>
  <si>
    <t>Regel:  FZ Minutengenau</t>
  </si>
  <si>
    <t>Dezimal</t>
  </si>
  <si>
    <t xml:space="preserve">Soll plus
 EA </t>
  </si>
  <si>
    <t>FINK</t>
  </si>
  <si>
    <t>Zusammenfassung /Kontrolle</t>
  </si>
  <si>
    <t xml:space="preserve">
Stunden </t>
  </si>
  <si>
    <t xml:space="preserve">FZ FINK </t>
  </si>
  <si>
    <t>Passwort saf</t>
  </si>
  <si>
    <t>Regel: Wenn mehr als 6 Stunden Arbeitszeit muss mind. eine Pause eingehalten werden in Summe 30 Minuten.</t>
  </si>
  <si>
    <t xml:space="preserve">SA Stunden müssen in Summe volle oder halbe Stunden sein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</si>
</sst>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h]:mm"/>
    <numFmt numFmtId="165" formatCode="hh:mm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ourier New"/>
      <family val="3"/>
    </font>
    <font>
      <sz val="11"/>
      <color rgb="FF4D4D4C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Protection="1">
      <protection locked="0"/>
    </xf>
    <xf numFmtId="20" fontId="0" fillId="0" borderId="0" xfId="0" applyNumberFormat="1" applyProtection="1">
      <protection locked="0"/>
    </xf>
    <xf numFmtId="20" fontId="0" fillId="0" borderId="0" xfId="0" applyNumberFormat="1"/>
    <xf numFmtId="0" fontId="0" fillId="2" borderId="0" xfId="0" applyFill="1" applyProtection="1">
      <protection locked="0"/>
    </xf>
    <xf numFmtId="20" fontId="0" fillId="0" borderId="8" xfId="0" applyNumberFormat="1" applyBorder="1" applyProtection="1">
      <protection locked="0"/>
    </xf>
    <xf numFmtId="20" fontId="0" fillId="0" borderId="8" xfId="0" applyNumberFormat="1" applyBorder="1"/>
    <xf numFmtId="0" fontId="1" fillId="0" borderId="10" xfId="0" applyFont="1" applyBorder="1" applyAlignment="1">
      <alignment wrapText="1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7" xfId="0" applyFont="1" applyBorder="1" applyAlignment="1" applyProtection="1">
      <alignment wrapText="1"/>
      <protection locked="0"/>
    </xf>
    <xf numFmtId="0" fontId="1" fillId="0" borderId="17" xfId="0" applyFont="1" applyBorder="1" applyProtection="1">
      <protection locked="0"/>
    </xf>
    <xf numFmtId="164" fontId="0" fillId="5" borderId="0" xfId="0" applyNumberFormat="1" applyFill="1"/>
    <xf numFmtId="164" fontId="0" fillId="4" borderId="0" xfId="0" applyNumberFormat="1" applyFill="1"/>
    <xf numFmtId="164" fontId="0" fillId="8" borderId="0" xfId="0" applyNumberFormat="1" applyFill="1"/>
    <xf numFmtId="164" fontId="0" fillId="6" borderId="0" xfId="0" applyNumberFormat="1" applyFill="1"/>
    <xf numFmtId="20" fontId="1" fillId="0" borderId="14" xfId="0" applyNumberFormat="1" applyFont="1" applyBorder="1"/>
    <xf numFmtId="20" fontId="1" fillId="0" borderId="4" xfId="0" applyNumberFormat="1" applyFont="1" applyBorder="1"/>
    <xf numFmtId="0" fontId="1" fillId="0" borderId="4" xfId="0" applyFont="1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164" fontId="0" fillId="0" borderId="0" xfId="0" applyNumberFormat="1" applyProtection="1">
      <protection locked="0"/>
    </xf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wrapText="1"/>
    </xf>
    <xf numFmtId="20" fontId="0" fillId="0" borderId="13" xfId="0" applyNumberFormat="1" applyBorder="1"/>
    <xf numFmtId="0" fontId="3" fillId="0" borderId="0" xfId="0" applyFont="1"/>
    <xf numFmtId="20" fontId="0" fillId="0" borderId="15" xfId="0" applyNumberFormat="1" applyBorder="1"/>
    <xf numFmtId="20" fontId="0" fillId="0" borderId="5" xfId="0" applyNumberFormat="1" applyBorder="1"/>
    <xf numFmtId="0" fontId="0" fillId="7" borderId="0" xfId="0" applyFill="1"/>
    <xf numFmtId="0" fontId="0" fillId="10" borderId="0" xfId="0" applyFill="1"/>
    <xf numFmtId="165" fontId="0" fillId="0" borderId="8" xfId="0" applyNumberFormat="1" applyBorder="1"/>
    <xf numFmtId="0" fontId="0" fillId="9" borderId="8" xfId="0" applyFill="1" applyBorder="1"/>
    <xf numFmtId="165" fontId="4" fillId="5" borderId="8" xfId="0" applyNumberFormat="1" applyFont="1" applyFill="1" applyBorder="1"/>
    <xf numFmtId="165" fontId="4" fillId="8" borderId="8" xfId="0" applyNumberFormat="1" applyFont="1" applyFill="1" applyBorder="1"/>
    <xf numFmtId="20" fontId="0" fillId="0" borderId="20" xfId="0" applyNumberFormat="1" applyBorder="1"/>
    <xf numFmtId="165" fontId="0" fillId="8" borderId="8" xfId="0" applyNumberFormat="1" applyFill="1" applyBorder="1"/>
    <xf numFmtId="165" fontId="0" fillId="5" borderId="8" xfId="0" applyNumberFormat="1" applyFill="1" applyBorder="1"/>
    <xf numFmtId="0" fontId="0" fillId="0" borderId="21" xfId="0" applyBorder="1" applyProtection="1">
      <protection locked="0"/>
    </xf>
    <xf numFmtId="20" fontId="1" fillId="0" borderId="0" xfId="0" applyNumberFormat="1" applyFont="1" applyProtection="1">
      <protection locked="0"/>
    </xf>
    <xf numFmtId="2" fontId="0" fillId="0" borderId="0" xfId="0" applyNumberFormat="1"/>
    <xf numFmtId="2" fontId="0" fillId="0" borderId="4" xfId="0" applyNumberFormat="1" applyBorder="1"/>
    <xf numFmtId="20" fontId="0" fillId="0" borderId="4" xfId="0" applyNumberFormat="1" applyBorder="1"/>
    <xf numFmtId="165" fontId="0" fillId="0" borderId="0" xfId="0" applyNumberFormat="1"/>
    <xf numFmtId="0" fontId="0" fillId="2" borderId="0" xfId="0" applyFill="1"/>
    <xf numFmtId="0" fontId="0" fillId="0" borderId="12" xfId="0" applyBorder="1"/>
    <xf numFmtId="0" fontId="1" fillId="0" borderId="16" xfId="0" applyFont="1" applyBorder="1"/>
    <xf numFmtId="0" fontId="1" fillId="0" borderId="17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 applyAlignment="1">
      <alignment wrapText="1"/>
    </xf>
    <xf numFmtId="0" fontId="1" fillId="0" borderId="11" xfId="0" applyFont="1" applyBorder="1"/>
    <xf numFmtId="20" fontId="1" fillId="0" borderId="22" xfId="0" applyNumberFormat="1" applyFont="1" applyBorder="1" applyAlignment="1" applyProtection="1">
      <alignment horizontal="center"/>
      <protection locked="0"/>
    </xf>
    <xf numFmtId="20" fontId="0" fillId="0" borderId="22" xfId="0" applyNumberFormat="1" applyBorder="1"/>
    <xf numFmtId="20" fontId="1" fillId="0" borderId="3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1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20" fontId="0" fillId="0" borderId="0" xfId="0" applyNumberFormat="1" applyAlignment="1">
      <alignment horizontal="left"/>
    </xf>
    <xf numFmtId="0" fontId="0" fillId="8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2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" fillId="11" borderId="0" xfId="0" applyFont="1" applyFill="1" applyAlignment="1" applyProtection="1">
      <alignment horizontal="center"/>
      <protection locked="0"/>
    </xf>
    <xf numFmtId="20" fontId="1" fillId="0" borderId="2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</cellXfs>
  <cellStyles count="1">
    <cellStyle name="Standard" xfId="0" builtinId="0"/>
  </cellStyles>
  <dxfs count="126"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7310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009999"/>
        </patternFill>
      </fill>
    </dxf>
    <dxf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00808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009999"/>
        </patternFill>
      </fill>
    </dxf>
    <dxf>
      <fill>
        <patternFill>
          <bgColor rgb="FFFFC000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7310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009999"/>
        </patternFill>
      </fill>
    </dxf>
    <dxf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00808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009999"/>
        </patternFill>
      </fill>
    </dxf>
    <dxf>
      <fill>
        <patternFill>
          <bgColor rgb="FFFFC000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7310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009999"/>
        </patternFill>
      </fill>
    </dxf>
    <dxf>
      <fill>
        <patternFill>
          <bgColor rgb="FFFFC000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00808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FFCC"/>
        </patternFill>
      </fill>
    </dxf>
    <dxf>
      <fill>
        <patternFill>
          <bgColor rgb="FFFF3300"/>
        </patternFill>
      </fill>
    </dxf>
    <dxf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009999"/>
        </patternFill>
      </fill>
    </dxf>
    <dxf>
      <fill>
        <patternFill>
          <bgColor rgb="FFFFC000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  <dxf>
      <fill>
        <patternFill>
          <bgColor rgb="FF009999"/>
        </patternFill>
      </fill>
    </dxf>
    <dxf>
      <fill>
        <patternFill>
          <bgColor rgb="FFFFCCFF"/>
        </patternFill>
      </fill>
    </dxf>
    <dxf>
      <fill>
        <patternFill>
          <bgColor rgb="FFFFFFCC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8080"/>
      <color rgb="FFFF3300"/>
      <color rgb="FFF73109"/>
      <color rgb="FFFF6600"/>
      <color rgb="FFFFCCFF"/>
      <color rgb="FFFFFFCC"/>
      <color rgb="FFFF66FF"/>
      <color rgb="FF0099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184150</xdr:colOff>
      <xdr:row>0</xdr:row>
      <xdr:rowOff>114300</xdr:rowOff>
    </xdr:from>
    <xdr:to>
      <xdr:col>12</xdr:col>
      <xdr:colOff>342900</xdr:colOff>
      <xdr:row>4</xdr:row>
      <xdr:rowOff>19050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50DEC17-7632-2648-BDC0-A07D631333B3}"/>
            </a:ext>
          </a:extLst>
        </xdr:cNvPr>
        <xdr:cNvSpPr txBox="1"/>
      </xdr:nvSpPr>
      <xdr:spPr>
        <a:xfrm>
          <a:off x="4203700" y="114300"/>
          <a:ext cx="3060700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kern="1200"/>
            <a:t>-Name</a:t>
          </a:r>
          <a:r>
            <a:rPr lang="de-AT" sz="1100" kern="1200" baseline="0"/>
            <a:t>, Schule, Start ausfüllen,</a:t>
          </a:r>
        </a:p>
        <a:p>
          <a:r>
            <a:rPr lang="de-AT" sz="1100" kern="1200" baseline="0"/>
            <a:t>-Betriebspauschale voll = 70 Stunden halb = 35 Stunden pro Schuljahr </a:t>
          </a:r>
          <a:endParaRPr lang="de-AT" sz="1100" kern="1200"/>
        </a:p>
      </xdr:txBody>
    </xdr:sp>
    <xdr:clientData/>
  </xdr:twoCellAnchor>
  <xdr:twoCellAnchor>
    <xdr:from>
      <xdr:col>15</xdr:col>
      <xdr:colOff>454025</xdr:colOff>
      <xdr:row>4</xdr:row>
      <xdr:rowOff>0</xdr:rowOff>
    </xdr:from>
    <xdr:to>
      <xdr:col>20</xdr:col>
      <xdr:colOff>650875</xdr:colOff>
      <xdr:row>15</xdr:row>
      <xdr:rowOff>44450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2A64AF3-BDFA-257F-3788-59E90AF05479}"/>
            </a:ext>
          </a:extLst>
        </xdr:cNvPr>
        <xdr:cNvSpPr txBox="1"/>
      </xdr:nvSpPr>
      <xdr:spPr>
        <a:xfrm>
          <a:off x="8845550" y="771525"/>
          <a:ext cx="6540500" cy="25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 kern="1200" baseline="0"/>
            <a:t>Tätigkeit: </a:t>
          </a:r>
          <a:r>
            <a:rPr lang="de-AT" sz="1100" kern="1200" baseline="0"/>
            <a:t>Hier bitte die Tätigkeit auswählen </a:t>
          </a:r>
        </a:p>
        <a:p>
          <a:r>
            <a:rPr lang="de-AT" sz="1100" b="1" kern="1200" baseline="0"/>
            <a:t>Start Ende: </a:t>
          </a:r>
          <a:r>
            <a:rPr lang="de-AT" sz="1100" kern="1200" baseline="0"/>
            <a:t>Beginn und Ende der zu arbeitenden Zeit eintragen (z.b. 07:50 bis 11:50) nur Volle oder halbe Stunden </a:t>
          </a:r>
        </a:p>
        <a:p>
          <a:r>
            <a:rPr lang="de-AT" sz="1100" kern="1200" baseline="0"/>
            <a:t>eine Assistenzstunde ist 60 Minuten ! </a:t>
          </a:r>
        </a:p>
        <a:p>
          <a:r>
            <a:rPr lang="de-AT" sz="1100" b="1" kern="1200" baseline="0"/>
            <a:t>Bitte Infos beachten !!! </a:t>
          </a:r>
        </a:p>
        <a:p>
          <a:r>
            <a:rPr lang="de-AT" sz="1100" b="1" u="sng" kern="1200" baseline="0"/>
            <a:t>Bitte foldende Regeln beachten </a:t>
          </a:r>
        </a:p>
        <a:p>
          <a:r>
            <a:rPr lang="de-AT" sz="1100" kern="1200" baseline="0"/>
            <a:t>-1 SA Stunde ist immer 60 Minuten </a:t>
          </a:r>
        </a:p>
        <a:p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-es</a:t>
          </a:r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darf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keine Überschneidungen</a:t>
          </a:r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Endzeit mit der neuen Anfangszeit geben </a:t>
          </a:r>
        </a:p>
        <a:p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AT">
              <a:effectLst/>
            </a:rPr>
            <a:t> 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Wenn mehr als 6 Stunden Arbeitszeit muss minde. eine Pause eingetragen sein in Summe 30 Minuten</a:t>
          </a:r>
        </a:p>
        <a:p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-Schulpausen einfach leer lassen  nur notwendig wenn über 6 Stunden gearbeitet</a:t>
          </a:r>
        </a:p>
        <a:p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Regel:  Freizeit</a:t>
          </a:r>
          <a:r>
            <a:rPr lang="de-A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Minutengenau</a:t>
          </a:r>
        </a:p>
        <a:p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AT">
              <a:effectLst/>
            </a:rPr>
            <a:t> </a:t>
          </a:r>
          <a:r>
            <a:rPr lang="de-A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 dürfen nur 20% der SA Stunden sein, die Betriebspauschale ca. 2 Stunden muss selbst gebucht werden. </a:t>
          </a:r>
        </a:p>
        <a:p>
          <a:r>
            <a:rPr lang="de-AT" sz="1100" b="0" i="0" u="none" strike="noStrike" kern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-Die SA Studnen bitte auf volle bzw. halbe Studnen auffüllen also Start 07:50 ende 11:50 = 4 SA Stunden </a:t>
          </a:r>
        </a:p>
        <a:p>
          <a:r>
            <a:rPr lang="de-AT" sz="1100" b="0" i="0" u="none" strike="noStrike" kern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-Sollte es überschneidungen mit SA und FZ geben, kann diese Stunde noch anderww</a:t>
          </a:r>
        </a:p>
        <a:p>
          <a:r>
            <a:rPr lang="de-AT" sz="1100" b="0" i="0" u="none" strike="noStrike" kern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-Bitte Hinweise beachten </a:t>
          </a:r>
          <a:endParaRPr lang="de-AT" sz="1100" kern="1200" baseline="0"/>
        </a:p>
        <a:p>
          <a:endParaRPr lang="de-AT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184150</xdr:colOff>
      <xdr:row>0</xdr:row>
      <xdr:rowOff>114300</xdr:rowOff>
    </xdr:from>
    <xdr:to>
      <xdr:col>12</xdr:col>
      <xdr:colOff>342900</xdr:colOff>
      <xdr:row>4</xdr:row>
      <xdr:rowOff>19050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C8866DB3-CC2E-46E8-8BCC-A511B88E6586}"/>
            </a:ext>
          </a:extLst>
        </xdr:cNvPr>
        <xdr:cNvSpPr txBox="1"/>
      </xdr:nvSpPr>
      <xdr:spPr>
        <a:xfrm>
          <a:off x="4022725" y="114300"/>
          <a:ext cx="293052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kern="1200"/>
            <a:t>-Name</a:t>
          </a:r>
          <a:r>
            <a:rPr lang="de-AT" sz="1100" kern="1200" baseline="0"/>
            <a:t>, Schule, Start ausfüllen,</a:t>
          </a:r>
        </a:p>
        <a:p>
          <a:r>
            <a:rPr lang="de-AT" sz="1100" kern="1200" baseline="0"/>
            <a:t>-Betriebspauschale voll = 70 Stunden halb = 35 Stunden pro Schuljahr </a:t>
          </a:r>
          <a:endParaRPr lang="de-AT" sz="1100" kern="1200"/>
        </a:p>
      </xdr:txBody>
    </xdr:sp>
    <xdr:clientData/>
  </xdr:twoCellAnchor>
  <xdr:twoCellAnchor>
    <xdr:from>
      <xdr:col>15</xdr:col>
      <xdr:colOff>209550</xdr:colOff>
      <xdr:row>3</xdr:row>
      <xdr:rowOff>95250</xdr:rowOff>
    </xdr:from>
    <xdr:to>
      <xdr:col>23</xdr:col>
      <xdr:colOff>654050</xdr:colOff>
      <xdr:row>15</xdr:row>
      <xdr:rowOff>130175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AB63B56A-13C3-48A4-B95B-E7B3B612C45A}"/>
            </a:ext>
          </a:extLst>
        </xdr:cNvPr>
        <xdr:cNvSpPr txBox="1"/>
      </xdr:nvSpPr>
      <xdr:spPr>
        <a:xfrm>
          <a:off x="11639550" y="666750"/>
          <a:ext cx="6540500" cy="25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Tätigkeit: 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Hier bitte die Tätigkeit auswählen </a:t>
          </a:r>
          <a:endParaRPr lang="de-AT">
            <a:effectLst/>
          </a:endParaRPr>
        </a:p>
        <a:p>
          <a:r>
            <a:rPr lang="de-A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Start Ende: 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Beginn und Ende der zu arbeitenden Zeit eintragen (z.b. 07:50 bis 11:50) nur Volle oder halbe Stunden </a:t>
          </a:r>
          <a:endParaRPr lang="de-AT">
            <a:effectLst/>
          </a:endParaRPr>
        </a:p>
        <a:p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eine Assistenzstunde ist 60 Minuten ! </a:t>
          </a:r>
          <a:endParaRPr lang="de-AT">
            <a:effectLst/>
          </a:endParaRPr>
        </a:p>
        <a:p>
          <a:r>
            <a:rPr lang="de-A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Infos beachten !!! </a:t>
          </a:r>
          <a:endParaRPr lang="de-AT">
            <a:effectLst/>
          </a:endParaRPr>
        </a:p>
        <a:p>
          <a:r>
            <a:rPr lang="de-A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foldende Regeln beachten </a:t>
          </a:r>
          <a:endParaRPr lang="de-AT">
            <a:effectLst/>
          </a:endParaRPr>
        </a:p>
        <a:p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-1 SA Stunde ist immer 60 Minuten </a:t>
          </a:r>
          <a:endParaRPr lang="de-AT">
            <a:effectLst/>
          </a:endParaRPr>
        </a:p>
        <a:p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-es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darf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keine Überschneidungen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Endzeit mit der neuen Anfangszeit geben </a:t>
          </a:r>
          <a:endParaRPr lang="de-AT">
            <a:effectLst/>
          </a:endParaRPr>
        </a:p>
        <a:p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Wenn mehr als 6 Stunden Arbeitszeit muss minde. eine Pause eingetragen sein in Summe 30 Minuten</a:t>
          </a:r>
          <a:endParaRPr lang="de-AT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-Schulpasuen können als bz. Pause eingetragen werden ist nur notwendig wenn über 6 Stunden gearbeitet</a:t>
          </a:r>
          <a:endParaRPr lang="de-AT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Regel:  Freizeit</a:t>
          </a:r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Minutengenau</a:t>
          </a:r>
          <a:endParaRPr lang="de-AT">
            <a:effectLst/>
          </a:endParaRPr>
        </a:p>
        <a:p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EA dürfen nur 20% der SA Stunden sein, die Betriebspauschale ca. 2 Stunden muss selbst gebucht werden. </a:t>
          </a:r>
          <a:endParaRPr lang="de-AT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-Die SA Studnen bitte auf volle bzw. halbe Studnen auffüllen also Start 07:50 ende 11:50 = 4 SA Stunden </a:t>
          </a:r>
          <a:endParaRPr lang="de-AT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-Sollte es überschneidungen mit SA und FZ geben, kann diese Stunde noch anderww</a:t>
          </a:r>
          <a:endParaRPr lang="de-AT">
            <a:effectLst/>
          </a:endParaRPr>
        </a:p>
        <a:p>
          <a:r>
            <a:rPr lang="de-AT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-Bitte Hinweise beachten </a:t>
          </a:r>
          <a:endParaRPr lang="de-AT">
            <a:effectLst/>
          </a:endParaRPr>
        </a:p>
        <a:p>
          <a:endParaRPr lang="de-AT" sz="1100" kern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E967EA-B084-40A0-90FD-321181E6E9E5}" name="Tabelle1" displayName="Tabelle1" ref="A4:A11" totalsRowShown="0">
  <autoFilter ref="A4:A11" xr:uid="{4CE967EA-B084-40A0-90FD-321181E6E9E5}"/>
  <tableColumns count="1">
    <tableColumn id="1" xr3:uid="{921F153B-1048-4B5E-9D90-EBDB95FE3FED}" name="Spalte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33E5F6-2044-4240-B7EA-F3A1EC1E82E2}" name="Tabelle3" displayName="Tabelle3" ref="C4:C10" totalsRowShown="0">
  <autoFilter ref="C4:C10" xr:uid="{CB33E5F6-2044-4240-B7EA-F3A1EC1E82E2}"/>
  <tableColumns count="1">
    <tableColumn id="1" xr3:uid="{3659057E-7934-4B3B-8F58-F3708F46A523}" name="Spalt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5D05-88B2-449A-9BC7-CEB51808A4BB}">
  <sheetPr>
    <pageSetUpPr fitToPage="1"/>
  </sheetPr>
  <dimension ref="A1:R53"/>
  <sheetViews>
    <sheetView tabSelected="1" zoomScaleNormal="100" workbookViewId="0">
      <selection activeCell="R19" sqref="R19"/>
    </sheetView>
  </sheetViews>
  <sheetFormatPr baseColWidth="10" defaultColWidth="11.42578125" defaultRowHeight="15" x14ac:dyDescent="0.25"/>
  <cols>
    <col min="1" max="1" width="8.140625" style="1" customWidth="1"/>
    <col min="2" max="2" width="8.7109375" style="1" customWidth="1"/>
    <col min="3" max="3" width="8.5703125" style="1" customWidth="1"/>
    <col min="4" max="4" width="8.28515625" style="1" customWidth="1"/>
    <col min="5" max="5" width="7.5703125" style="1" customWidth="1"/>
    <col min="6" max="6" width="9.5703125" style="1" customWidth="1"/>
    <col min="7" max="7" width="7.28515625" style="1" customWidth="1"/>
    <col min="8" max="8" width="6.85546875" style="1" customWidth="1"/>
    <col min="9" max="9" width="8.7109375" style="1" customWidth="1"/>
    <col min="10" max="10" width="10" style="1" customWidth="1"/>
    <col min="11" max="11" width="7.85546875" style="1" customWidth="1"/>
    <col min="12" max="12" width="8.140625" style="1" customWidth="1"/>
    <col min="13" max="13" width="8" style="1" customWidth="1"/>
    <col min="14" max="14" width="11" style="1" customWidth="1"/>
    <col min="15" max="15" width="8.7109375" style="1" customWidth="1"/>
    <col min="16" max="16" width="13.42578125" style="1" customWidth="1"/>
    <col min="17" max="18" width="21.42578125" style="1" customWidth="1"/>
    <col min="19" max="19" width="11.42578125" style="1"/>
    <col min="20" max="20" width="27.42578125" style="1" customWidth="1"/>
    <col min="21" max="16384" width="11.42578125" style="1"/>
  </cols>
  <sheetData>
    <row r="1" spans="1:18" x14ac:dyDescent="0.25">
      <c r="A1" s="54" t="s">
        <v>31</v>
      </c>
      <c r="B1" s="54"/>
      <c r="C1" s="54"/>
      <c r="D1" s="77"/>
      <c r="E1" s="78"/>
      <c r="F1" s="78"/>
      <c r="G1" s="78"/>
    </row>
    <row r="2" spans="1:18" x14ac:dyDescent="0.25">
      <c r="A2" s="54" t="s">
        <v>8</v>
      </c>
      <c r="B2" s="54"/>
      <c r="C2" s="54"/>
      <c r="D2" s="78"/>
      <c r="E2" s="78"/>
      <c r="F2" s="78"/>
      <c r="G2" s="78"/>
    </row>
    <row r="3" spans="1:18" x14ac:dyDescent="0.25">
      <c r="A3" s="54" t="s">
        <v>0</v>
      </c>
      <c r="B3" s="54"/>
      <c r="C3" s="54"/>
      <c r="D3" s="78"/>
      <c r="E3" s="78"/>
      <c r="F3" s="78"/>
      <c r="G3" s="78"/>
    </row>
    <row r="4" spans="1:18" ht="15.75" thickBot="1" x14ac:dyDescent="0.3">
      <c r="A4" s="21" t="s">
        <v>9</v>
      </c>
      <c r="B4" s="21"/>
      <c r="C4" s="21"/>
      <c r="D4" s="18"/>
      <c r="E4" s="4" t="s">
        <v>16</v>
      </c>
    </row>
    <row r="5" spans="1:18" ht="15.75" thickBot="1" x14ac:dyDescent="0.3">
      <c r="A5" s="61" t="s">
        <v>22</v>
      </c>
      <c r="B5" s="62"/>
      <c r="C5" s="62"/>
      <c r="D5" s="62"/>
      <c r="E5" s="63"/>
      <c r="F5" s="61" t="s">
        <v>11</v>
      </c>
      <c r="G5" s="62"/>
      <c r="H5" s="62"/>
      <c r="I5" s="62"/>
      <c r="J5" s="63"/>
      <c r="K5" s="61" t="s">
        <v>23</v>
      </c>
      <c r="L5" s="62"/>
      <c r="M5" s="62"/>
      <c r="N5" s="62"/>
      <c r="O5" s="63"/>
    </row>
    <row r="6" spans="1:18" ht="45" x14ac:dyDescent="0.25">
      <c r="A6" s="22" t="s">
        <v>4</v>
      </c>
      <c r="B6" s="7" t="s">
        <v>25</v>
      </c>
      <c r="C6" s="23" t="s">
        <v>26</v>
      </c>
      <c r="D6" s="7" t="s">
        <v>44</v>
      </c>
      <c r="E6" s="24"/>
      <c r="F6" s="22" t="s">
        <v>4</v>
      </c>
      <c r="G6" s="7" t="s">
        <v>25</v>
      </c>
      <c r="H6" s="23" t="s">
        <v>26</v>
      </c>
      <c r="I6" s="23" t="s">
        <v>27</v>
      </c>
      <c r="J6" s="50"/>
      <c r="K6" s="22" t="s">
        <v>4</v>
      </c>
      <c r="L6" s="7" t="s">
        <v>25</v>
      </c>
      <c r="M6" s="23" t="s">
        <v>26</v>
      </c>
      <c r="N6" s="23" t="s">
        <v>27</v>
      </c>
      <c r="O6" s="24"/>
      <c r="R6" s="20"/>
    </row>
    <row r="7" spans="1:18" x14ac:dyDescent="0.25">
      <c r="A7" s="8"/>
      <c r="B7" s="5"/>
      <c r="C7" s="5"/>
      <c r="D7" s="6">
        <f t="shared" ref="D7:D14" si="0">C7-B7</f>
        <v>0</v>
      </c>
      <c r="E7" s="25"/>
      <c r="F7" s="8"/>
      <c r="G7" s="5"/>
      <c r="H7" s="5"/>
      <c r="I7" s="6">
        <f>H7-G7</f>
        <v>0</v>
      </c>
      <c r="J7" s="25"/>
      <c r="K7" s="8"/>
      <c r="L7" s="5"/>
      <c r="M7" s="5"/>
      <c r="N7" s="6">
        <f>M7-L7</f>
        <v>0</v>
      </c>
      <c r="O7" s="25"/>
      <c r="R7" s="20"/>
    </row>
    <row r="8" spans="1:18" x14ac:dyDescent="0.25">
      <c r="A8" s="8"/>
      <c r="B8" s="5"/>
      <c r="C8" s="5"/>
      <c r="D8" s="31">
        <f t="shared" si="0"/>
        <v>0</v>
      </c>
      <c r="E8" s="25" t="str">
        <f>IF(AND($C7&lt;&gt;"",$B8&lt;&gt;"",$C7&gt;$B8),"Übers.","")</f>
        <v/>
      </c>
      <c r="F8" s="8"/>
      <c r="G8" s="5"/>
      <c r="H8" s="5"/>
      <c r="I8" s="6">
        <f>H8-G8</f>
        <v>0</v>
      </c>
      <c r="J8" s="25" t="str">
        <f>IF(AND($H7&lt;&gt;"",$G8&lt;&gt;"",$H7&gt;$G8),"Übers.","")</f>
        <v/>
      </c>
      <c r="K8" s="8"/>
      <c r="L8" s="5"/>
      <c r="M8" s="5"/>
      <c r="N8" s="6">
        <f>M8-L8</f>
        <v>0</v>
      </c>
      <c r="O8" s="25"/>
      <c r="R8" s="20"/>
    </row>
    <row r="9" spans="1:18" x14ac:dyDescent="0.25">
      <c r="A9" s="8"/>
      <c r="B9" s="5"/>
      <c r="C9" s="5"/>
      <c r="D9" s="6">
        <f t="shared" si="0"/>
        <v>0</v>
      </c>
      <c r="E9" s="25" t="str">
        <f>IF(AND($C8&lt;&gt;"",$B9&lt;&gt;"",$C8&gt;$B9)," 
Übers.","")</f>
        <v/>
      </c>
      <c r="F9" s="8"/>
      <c r="G9" s="5"/>
      <c r="H9" s="5"/>
      <c r="I9" s="6">
        <f t="shared" ref="I9" si="1">H9-G9</f>
        <v>0</v>
      </c>
      <c r="J9" s="25" t="str">
        <f>IF(AND($H8&lt;&gt;"",$G9&lt;&gt;"",$H8&gt;$G9),"Übers.","")</f>
        <v/>
      </c>
      <c r="K9" s="8"/>
      <c r="L9" s="5"/>
      <c r="M9" s="5"/>
      <c r="N9" s="6">
        <f>M9-L9</f>
        <v>0</v>
      </c>
      <c r="O9" s="25" t="str">
        <f t="shared" ref="O9:O14" si="2">IF(AND($M8&lt;&gt;"",$L9&lt;&gt;"",$M8&gt;$L9),"Übers.","")</f>
        <v/>
      </c>
      <c r="R9" s="20"/>
    </row>
    <row r="10" spans="1:18" x14ac:dyDescent="0.25">
      <c r="A10" s="8"/>
      <c r="B10" s="5"/>
      <c r="C10" s="5"/>
      <c r="D10" s="6">
        <f t="shared" si="0"/>
        <v>0</v>
      </c>
      <c r="E10" s="25" t="str">
        <f>IF(AND($C9&lt;&gt;"",$B10&lt;&gt;"",$C9&gt;$B10)," 
Übers.","")</f>
        <v/>
      </c>
      <c r="F10" s="8"/>
      <c r="G10" s="5"/>
      <c r="H10" s="5"/>
      <c r="I10" s="6">
        <f>H10-G10</f>
        <v>0</v>
      </c>
      <c r="J10" s="25" t="str">
        <f>IF(AND($H9&lt;&gt;"",$G10&lt;&gt;"",$H9&gt;$G10),"Übers.","")</f>
        <v/>
      </c>
      <c r="K10" s="8"/>
      <c r="L10" s="5"/>
      <c r="M10" s="5"/>
      <c r="N10" s="6">
        <f>M10-L10</f>
        <v>0</v>
      </c>
      <c r="O10" s="25" t="str">
        <f t="shared" si="2"/>
        <v/>
      </c>
      <c r="R10" s="20"/>
    </row>
    <row r="11" spans="1:18" x14ac:dyDescent="0.25">
      <c r="A11" s="8"/>
      <c r="B11" s="5"/>
      <c r="C11" s="5"/>
      <c r="D11" s="6">
        <f t="shared" si="0"/>
        <v>0</v>
      </c>
      <c r="E11" s="25" t="str">
        <f>IF(AND($C10&lt;&gt;"",$B11&lt;&gt;"",$C10&gt;$B11)," Übers.","")</f>
        <v/>
      </c>
      <c r="F11" s="8"/>
      <c r="G11" s="5"/>
      <c r="H11" s="5"/>
      <c r="I11" s="6">
        <f t="shared" ref="I11:I14" si="3">H11-G11</f>
        <v>0</v>
      </c>
      <c r="J11" s="25" t="str">
        <f t="shared" ref="J11:J14" si="4">IF(AND($H10&lt;&gt;"",$G11&lt;&gt;"",$H10&gt;$G11),"Übers.","")</f>
        <v/>
      </c>
      <c r="K11" s="8"/>
      <c r="L11" s="5"/>
      <c r="M11" s="5"/>
      <c r="N11" s="6">
        <f t="shared" ref="N11:N14" si="5">M11-L11</f>
        <v>0</v>
      </c>
      <c r="O11" s="25" t="str">
        <f t="shared" si="2"/>
        <v/>
      </c>
    </row>
    <row r="12" spans="1:18" x14ac:dyDescent="0.25">
      <c r="A12" s="8"/>
      <c r="B12" s="5"/>
      <c r="C12" s="5"/>
      <c r="D12" s="6">
        <f t="shared" si="0"/>
        <v>0</v>
      </c>
      <c r="E12" s="25" t="str">
        <f>IF(AND($C11&lt;&gt;"",$B12&lt;&gt;"",$C11&gt;$B12)," 
Übers.","")</f>
        <v/>
      </c>
      <c r="F12" s="8"/>
      <c r="G12" s="5"/>
      <c r="H12" s="5"/>
      <c r="I12" s="6">
        <f t="shared" si="3"/>
        <v>0</v>
      </c>
      <c r="J12" s="25" t="str">
        <f t="shared" si="4"/>
        <v/>
      </c>
      <c r="K12" s="8"/>
      <c r="L12" s="5"/>
      <c r="M12" s="5"/>
      <c r="N12" s="6">
        <f t="shared" si="5"/>
        <v>0</v>
      </c>
      <c r="O12" s="25" t="str">
        <f t="shared" si="2"/>
        <v/>
      </c>
    </row>
    <row r="13" spans="1:18" x14ac:dyDescent="0.25">
      <c r="A13" s="8"/>
      <c r="B13" s="5"/>
      <c r="C13" s="5"/>
      <c r="D13" s="6">
        <f t="shared" si="0"/>
        <v>0</v>
      </c>
      <c r="E13" s="25" t="str">
        <f>IF(AND($C12&lt;&gt;"",$B13&lt;&gt;"",$C12&gt;$B13)," 
Übers.","")</f>
        <v/>
      </c>
      <c r="F13" s="8"/>
      <c r="G13" s="5"/>
      <c r="H13" s="5"/>
      <c r="I13" s="6">
        <f t="shared" si="3"/>
        <v>0</v>
      </c>
      <c r="J13" s="25" t="str">
        <f t="shared" si="4"/>
        <v/>
      </c>
      <c r="K13" s="8"/>
      <c r="L13" s="5"/>
      <c r="M13" s="5"/>
      <c r="N13" s="6">
        <f t="shared" si="5"/>
        <v>0</v>
      </c>
      <c r="O13" s="25" t="str">
        <f t="shared" si="2"/>
        <v/>
      </c>
    </row>
    <row r="14" spans="1:18" x14ac:dyDescent="0.25">
      <c r="A14" s="8"/>
      <c r="B14" s="5"/>
      <c r="C14" s="5"/>
      <c r="D14" s="6">
        <f t="shared" si="0"/>
        <v>0</v>
      </c>
      <c r="E14" s="25" t="str">
        <f>IF(AND($C13&lt;&gt;"",$B14&lt;&gt;"",$C13&gt;$B14)," 
Übers.","")</f>
        <v/>
      </c>
      <c r="F14" s="8"/>
      <c r="G14" s="5"/>
      <c r="H14" s="5"/>
      <c r="I14" s="6">
        <f t="shared" si="3"/>
        <v>0</v>
      </c>
      <c r="J14" s="25" t="str">
        <f t="shared" si="4"/>
        <v/>
      </c>
      <c r="K14" s="8"/>
      <c r="L14" s="5"/>
      <c r="M14" s="5"/>
      <c r="N14" s="6">
        <f t="shared" si="5"/>
        <v>0</v>
      </c>
      <c r="O14" s="25" t="str">
        <f t="shared" si="2"/>
        <v/>
      </c>
    </row>
    <row r="15" spans="1:18" ht="15.75" thickBot="1" x14ac:dyDescent="0.3">
      <c r="A15" s="32"/>
      <c r="B15" s="33">
        <f>SUMIF(A7:A14,Tabelle1!A6,D7:D14)+SUMIF(A7:A14,Tabelle1!A10,D7:D14)</f>
        <v>0</v>
      </c>
      <c r="C15" s="34">
        <f>SUMIF(A7:A14,Tabelle1!A8,D7:D14)</f>
        <v>0</v>
      </c>
      <c r="D15" s="16">
        <f>SUMIF(A7:A14,"&lt;&gt;Pause",D7:D14)</f>
        <v>0</v>
      </c>
      <c r="E15" s="26" t="str">
        <f>IF(SUM($D$7:$D$14)&gt;TIME(6,0,0),IF(SUMIFS($D$7:$D$14,$A$7:$A$14,"Pause")+SUMIFS($D$7:$D$14,$A$7:$A$14,"bez. Pause")&lt;TIME(0,30,0),"PF",""),"")</f>
        <v/>
      </c>
      <c r="F15" s="32"/>
      <c r="G15" s="37">
        <f>SUMIF(F7:F14,Tabelle1!A6,I7:I14)+SUMIF(F7:F14,Tabelle1!A10,I7:I14)</f>
        <v>0</v>
      </c>
      <c r="H15" s="36">
        <f>SUMIF(F7:F14,Tabelle1!A8,I7:I14)</f>
        <v>0</v>
      </c>
      <c r="I15" s="16">
        <f>SUMIF(F7:F14,"&lt;&gt;Pause",I7:I14)</f>
        <v>0</v>
      </c>
      <c r="J15" s="35" t="str">
        <f>IF(SUM($I$7:$I$14)&gt;TIME(6,0,0),IF(SUMIFS($I$7:$I$14,$F$7:$F$14,"Pause")+SUMIFS($I$7:$I$14,$F$7:$F$14,"bez. Pause")&lt;TIME(0,30,0),"PF",""),"")</f>
        <v/>
      </c>
      <c r="K15" s="32"/>
      <c r="L15" s="37">
        <f>SUMIF(K7:K14,Tabelle1!A6,N7:N14)+SUMIF(K7:K14,Tabelle1!A10,N7:N14)</f>
        <v>0</v>
      </c>
      <c r="M15" s="36">
        <f>SUMIF(K7:K14,Tabelle1!A8,N7:N14)</f>
        <v>0</v>
      </c>
      <c r="N15" s="17">
        <f>SUMIF(K7:K14,"&lt;&gt;Pause",N7:N14)</f>
        <v>0</v>
      </c>
      <c r="O15" s="28" t="str">
        <f>IF(SUM($N$7:$N$14)&gt;TIME(6,0,0),IF(SUMIFS($N$7:$N$14,$K$7:$K$14,"Pause")+SUMIFS($N$7:$N$14,$K$7:$K$14,"bez. Pause")&lt;TIME(0,30,0),"PF",""),"")</f>
        <v/>
      </c>
    </row>
    <row r="16" spans="1:18" ht="17.25" customHeight="1" thickBot="1" x14ac:dyDescent="0.3">
      <c r="A16" s="64" t="s">
        <v>14</v>
      </c>
      <c r="B16" s="65"/>
      <c r="C16" s="65"/>
      <c r="D16" s="66"/>
      <c r="E16" s="67"/>
      <c r="F16" s="64" t="s">
        <v>24</v>
      </c>
      <c r="G16" s="65"/>
      <c r="H16" s="65"/>
      <c r="I16" s="66"/>
      <c r="J16" s="67"/>
      <c r="L16" s="73" t="s">
        <v>43</v>
      </c>
      <c r="M16" s="73"/>
      <c r="N16" s="73"/>
      <c r="O16" s="2"/>
    </row>
    <row r="17" spans="1:18" ht="34.5" customHeight="1" x14ac:dyDescent="0.25">
      <c r="A17" s="9" t="s">
        <v>4</v>
      </c>
      <c r="B17" s="10" t="s">
        <v>25</v>
      </c>
      <c r="C17" s="11" t="s">
        <v>26</v>
      </c>
      <c r="D17" s="11" t="s">
        <v>27</v>
      </c>
      <c r="E17" s="19"/>
      <c r="F17" s="9" t="s">
        <v>4</v>
      </c>
      <c r="G17" s="10" t="s">
        <v>25</v>
      </c>
      <c r="H17" s="11" t="s">
        <v>26</v>
      </c>
      <c r="I17" s="11" t="s">
        <v>27</v>
      </c>
      <c r="J17" s="19"/>
      <c r="K17" s="2"/>
      <c r="L17" s="68" t="s">
        <v>2</v>
      </c>
      <c r="M17" s="68"/>
      <c r="N17" s="12">
        <f>SUMIF(A7:A14,Tabelle1!A6,D7:D14)+SUMIF(F7:F14,Tabelle1!A6,Stundenplan!I7:I14)+SUMIF(K7:K14,Tabelle1!A6,Stundenplan!N7:N14)+SUMIF(A18:A25,Tabelle1!A6,Stundenplan!D18:D25)+SUMIF(Stundenplan!F18:F25,Tabelle1!A6,Stundenplan!I18:I25)+SUMIF(A7:A14,Tabelle1!A10,D7:D14)+SUMIF(A18:A25,Tabelle1!A10,D18:D25)+SUMIF(F18:F25,Tabelle1!A10,I18:I25)+SUMIF(F7:F14,Tabelle1!A10,I7:I14)+SUMIF(K7:K14,Tabelle1!A10,N7:N14)</f>
        <v>0</v>
      </c>
      <c r="O17" s="58" t="str">
        <f>IF(N17="","",IF(MOD(ROUND(N17*1440,0),30)=0,"OK","Info: nur volle oder halbe Stunden"))</f>
        <v>OK</v>
      </c>
      <c r="P17" s="58"/>
      <c r="Q17" s="58"/>
      <c r="R17" s="43"/>
    </row>
    <row r="18" spans="1:18" x14ac:dyDescent="0.25">
      <c r="A18" s="8"/>
      <c r="B18" s="5"/>
      <c r="C18" s="5"/>
      <c r="D18" s="6">
        <f t="shared" ref="D18:D25" si="6">C18-B18</f>
        <v>0</v>
      </c>
      <c r="E18" s="25"/>
      <c r="F18" s="8"/>
      <c r="G18" s="5"/>
      <c r="H18" s="5"/>
      <c r="I18" s="6">
        <f>H18-G18</f>
        <v>0</v>
      </c>
      <c r="J18" s="25"/>
      <c r="K18" s="2"/>
      <c r="L18" s="57" t="s">
        <v>6</v>
      </c>
      <c r="M18" s="57"/>
      <c r="N18" s="13">
        <f>SUMIF(A7:A14,Tabelle1!A7,D7:D14)+SUMIF(F7:F14,Tabelle1!A7,Stundenplan!I7:I14)+SUMIF(K7:K14,Tabelle1!A7,Stundenplan!N7:N14)+SUMIF(A18:A25,Tabelle1!A7,Stundenplan!D18:D25)+SUMIF(Stundenplan!F18:F25,Tabelle1!A7,Stundenplan!I18:I25)</f>
        <v>0</v>
      </c>
      <c r="O18" s="58" t="str">
        <f>IF(N18 &gt; N17*0.2, "zu viele EA eingetragen", "OK")</f>
        <v>OK</v>
      </c>
      <c r="P18" s="58"/>
      <c r="Q18" s="58"/>
    </row>
    <row r="19" spans="1:18" x14ac:dyDescent="0.25">
      <c r="A19" s="8"/>
      <c r="B19" s="5"/>
      <c r="C19" s="5"/>
      <c r="D19" s="6">
        <f t="shared" si="6"/>
        <v>0</v>
      </c>
      <c r="E19" s="25" t="str">
        <f>IF(AND($C18&lt;&gt;"",$B19&lt;&gt;"",$C18&gt;$B19),"Übers.","")</f>
        <v/>
      </c>
      <c r="F19" s="8"/>
      <c r="G19" s="5"/>
      <c r="H19" s="5"/>
      <c r="I19" s="6">
        <f>H19-G19</f>
        <v>0</v>
      </c>
      <c r="J19" s="25" t="str">
        <f>IF(AND($H18&lt;&gt;"",$G19&lt;&gt;"",$H18&gt;$G19),"Übers.","")</f>
        <v/>
      </c>
      <c r="K19" s="2"/>
      <c r="L19" s="59" t="s">
        <v>3</v>
      </c>
      <c r="M19" s="59"/>
      <c r="N19" s="14">
        <f>SUMIF(A7:A14,Tabelle1!A8,D7:D14)+SUMIF(F7:F14,Tabelle1!A8,Stundenplan!I7:I14)+SUMIF(K7:K14,Tabelle1!A8,Stundenplan!N7:N14)+SUMIF(A18:A25,Tabelle1!A8,Stundenplan!D18:D25)+SUMIF(Stundenplan!F18:F25,Tabelle1!A8,Stundenplan!I18:I25)</f>
        <v>0</v>
      </c>
      <c r="O19" s="3"/>
      <c r="P19" s="3"/>
      <c r="Q19"/>
    </row>
    <row r="20" spans="1:18" x14ac:dyDescent="0.25">
      <c r="A20" s="8"/>
      <c r="B20" s="5"/>
      <c r="C20" s="5"/>
      <c r="D20" s="6">
        <f t="shared" si="6"/>
        <v>0</v>
      </c>
      <c r="E20" s="25" t="str">
        <f t="shared" ref="E20:E25" si="7">IF(AND($C19&lt;&gt;"",$B20&lt;&gt;"",$C19&gt;$B20),"Übers.","")</f>
        <v/>
      </c>
      <c r="F20" s="8"/>
      <c r="G20" s="5"/>
      <c r="H20" s="5"/>
      <c r="I20" s="6">
        <f t="shared" ref="I20" si="8">H20-G20</f>
        <v>0</v>
      </c>
      <c r="J20" s="25" t="str">
        <f t="shared" ref="J20:J25" si="9">IF(AND($H19&lt;&gt;"",$G20&lt;&gt;"",$H19&gt;$G20),"Übers.","")</f>
        <v/>
      </c>
      <c r="K20" s="2"/>
      <c r="L20" s="60" t="s">
        <v>7</v>
      </c>
      <c r="M20" s="60"/>
      <c r="N20" s="15">
        <f>SUMIF(A7:A14,Tabelle1!A9,D7:D14)+SUMIF(F7:F14,Tabelle1!A9,Stundenplan!I7:I14)+SUMIF(K7:K14,Tabelle1!A9,Stundenplan!N7:N14)+SUMIF(A18:A25,Tabelle1!A9,Stundenplan!D18:D25)+SUMIF(Stundenplan!F18:F25,Tabelle1!A9,Stundenplan!I18:I25)</f>
        <v>0</v>
      </c>
      <c r="O20" s="3"/>
      <c r="P20" s="3"/>
      <c r="Q20"/>
    </row>
    <row r="21" spans="1:18" x14ac:dyDescent="0.25">
      <c r="A21" s="8"/>
      <c r="B21" s="5"/>
      <c r="C21" s="5"/>
      <c r="D21" s="6">
        <f t="shared" si="6"/>
        <v>0</v>
      </c>
      <c r="E21" s="25" t="str">
        <f t="shared" si="7"/>
        <v/>
      </c>
      <c r="F21" s="8"/>
      <c r="G21" s="5"/>
      <c r="H21" s="5"/>
      <c r="I21" s="6">
        <f>H21-G21</f>
        <v>0</v>
      </c>
      <c r="J21" s="25" t="str">
        <f t="shared" si="9"/>
        <v/>
      </c>
      <c r="K21" s="2"/>
      <c r="L21"/>
      <c r="M21"/>
      <c r="N21"/>
      <c r="O21" s="3"/>
      <c r="P21" s="3"/>
      <c r="Q21"/>
    </row>
    <row r="22" spans="1:18" x14ac:dyDescent="0.25">
      <c r="A22" s="8"/>
      <c r="B22" s="5"/>
      <c r="C22" s="5"/>
      <c r="D22" s="6">
        <f t="shared" si="6"/>
        <v>0</v>
      </c>
      <c r="E22" s="25" t="str">
        <f t="shared" si="7"/>
        <v/>
      </c>
      <c r="F22" s="8"/>
      <c r="G22" s="5"/>
      <c r="H22" s="5"/>
      <c r="I22" s="6">
        <f t="shared" ref="I22:I25" si="10">H22-G22</f>
        <v>0</v>
      </c>
      <c r="J22" s="25" t="str">
        <f t="shared" si="9"/>
        <v/>
      </c>
      <c r="L22"/>
      <c r="M22"/>
      <c r="N22"/>
      <c r="O22"/>
      <c r="P22"/>
      <c r="Q22"/>
    </row>
    <row r="23" spans="1:18" x14ac:dyDescent="0.25">
      <c r="A23" s="8"/>
      <c r="B23" s="5"/>
      <c r="C23" s="5"/>
      <c r="D23" s="6">
        <f t="shared" si="6"/>
        <v>0</v>
      </c>
      <c r="E23" s="25" t="str">
        <f t="shared" si="7"/>
        <v/>
      </c>
      <c r="F23" s="8"/>
      <c r="G23" s="5"/>
      <c r="H23" s="5"/>
      <c r="I23" s="6">
        <f t="shared" si="10"/>
        <v>0</v>
      </c>
      <c r="J23" s="25" t="str">
        <f t="shared" si="9"/>
        <v/>
      </c>
      <c r="L23" s="29" t="s">
        <v>33</v>
      </c>
      <c r="M23" t="s">
        <v>29</v>
      </c>
      <c r="N23"/>
      <c r="O23"/>
      <c r="P23"/>
      <c r="Q23"/>
    </row>
    <row r="24" spans="1:18" x14ac:dyDescent="0.25">
      <c r="A24" s="8"/>
      <c r="B24" s="5"/>
      <c r="C24" s="5"/>
      <c r="D24" s="6">
        <f t="shared" si="6"/>
        <v>0</v>
      </c>
      <c r="E24" s="25" t="str">
        <f t="shared" si="7"/>
        <v/>
      </c>
      <c r="F24" s="8"/>
      <c r="G24" s="5"/>
      <c r="H24" s="5"/>
      <c r="I24" s="6">
        <f t="shared" si="10"/>
        <v>0</v>
      </c>
      <c r="J24" s="25" t="str">
        <f t="shared" si="9"/>
        <v/>
      </c>
      <c r="L24" s="30" t="s">
        <v>32</v>
      </c>
      <c r="M24" t="s">
        <v>30</v>
      </c>
      <c r="N24"/>
      <c r="O24"/>
      <c r="P24"/>
      <c r="Q24"/>
    </row>
    <row r="25" spans="1:18" x14ac:dyDescent="0.25">
      <c r="A25" s="8"/>
      <c r="B25" s="5"/>
      <c r="C25" s="5"/>
      <c r="D25" s="6">
        <f t="shared" si="6"/>
        <v>0</v>
      </c>
      <c r="E25" s="25" t="str">
        <f t="shared" si="7"/>
        <v/>
      </c>
      <c r="F25" s="8"/>
      <c r="G25" s="5"/>
      <c r="H25" s="5"/>
      <c r="I25" s="6">
        <f t="shared" si="10"/>
        <v>0</v>
      </c>
      <c r="J25" s="25" t="str">
        <f t="shared" si="9"/>
        <v/>
      </c>
      <c r="L25"/>
      <c r="M25"/>
      <c r="N25"/>
      <c r="O25"/>
      <c r="P25"/>
      <c r="Q25"/>
    </row>
    <row r="26" spans="1:18" ht="15.75" thickBot="1" x14ac:dyDescent="0.3">
      <c r="A26" s="32"/>
      <c r="B26" s="37">
        <f>SUMIF(A18:A25,Tabelle1!A6,D18:D25)+SUMIF(A18:A25,Tabelle1!A10,D18:D25)</f>
        <v>0</v>
      </c>
      <c r="C26" s="36">
        <f>SUMIF(A18:A25,Tabelle1!A8,D18:D25)</f>
        <v>0</v>
      </c>
      <c r="D26" s="16">
        <f>SUMIF(A18:A25,"&lt;&gt;Pause",D18:D25)</f>
        <v>0</v>
      </c>
      <c r="E26" s="35" t="str">
        <f>IF(SUM($D$18:$D$25)&gt;TIME(6,0,0),IF(SUMIFS($D$18:$D$25,$A$18:$A$25,"Pause")+SUMIFS($D$18:$D$25,$A$18:$A$25,"bez. Pause")&lt;TIME(0,30,0),"PF",""),"")</f>
        <v/>
      </c>
      <c r="F26" s="32"/>
      <c r="G26" s="37">
        <f>SUMIF(F18:F25,Tabelle1!A6,I18:I25)+SUMIF(F18:F25,Tabelle1!A10,I18:I25)</f>
        <v>0</v>
      </c>
      <c r="H26" s="36">
        <f>SUMIF(F18:F25,Tabelle1!A8,I18:I25)</f>
        <v>0</v>
      </c>
      <c r="I26" s="16">
        <f>SUMIF(F18:F25,"&lt;&gt;Pause",I18:I25)</f>
        <v>0</v>
      </c>
      <c r="J26" s="27" t="str">
        <f>IF(SUM($I$18:$I$25)&gt;TIME(6,0,0),IF(SUMIFS($I$18:$I$25,$F$18:$F$25,"Pause")+SUMIFS($I$18:$I$25,$F$18:$F$25,"bez. Pause")&lt;TIME(0,30,0),"PF",""),"")</f>
        <v/>
      </c>
      <c r="L26"/>
      <c r="M26"/>
      <c r="N26"/>
      <c r="O26"/>
      <c r="P26"/>
      <c r="Q26"/>
    </row>
    <row r="27" spans="1:18" x14ac:dyDescent="0.25">
      <c r="B27" s="2"/>
      <c r="C27" s="2"/>
      <c r="D27" s="3"/>
      <c r="E27" s="3"/>
      <c r="F27" s="2"/>
      <c r="G27" s="2"/>
      <c r="H27" s="2"/>
      <c r="I27" s="2"/>
      <c r="J27" s="2"/>
      <c r="L27" s="2"/>
      <c r="M27" s="2"/>
      <c r="N27" s="2"/>
      <c r="O27" s="2"/>
    </row>
    <row r="28" spans="1:18" x14ac:dyDescent="0.25">
      <c r="A28" s="1" t="s">
        <v>5</v>
      </c>
      <c r="E28" s="2"/>
      <c r="G28" s="2"/>
      <c r="H28" s="2"/>
      <c r="I28" s="2"/>
      <c r="J28" s="2"/>
      <c r="K28" s="2"/>
      <c r="L28" s="2"/>
      <c r="M28" s="2"/>
      <c r="N28" s="2"/>
      <c r="O28" s="2"/>
    </row>
    <row r="29" spans="1:18" x14ac:dyDescent="0.25">
      <c r="A29" s="1" t="s">
        <v>47</v>
      </c>
      <c r="E29" s="2"/>
      <c r="G29" s="2"/>
      <c r="H29" s="2"/>
      <c r="I29" s="2"/>
      <c r="J29" s="2"/>
      <c r="K29" s="2"/>
      <c r="L29" s="2"/>
      <c r="M29" s="2"/>
      <c r="N29" s="2"/>
      <c r="O29" s="2"/>
    </row>
    <row r="30" spans="1:18" x14ac:dyDescent="0.25">
      <c r="A30" s="1" t="s">
        <v>39</v>
      </c>
      <c r="E30" s="2"/>
      <c r="G30" s="2"/>
      <c r="H30" s="2"/>
      <c r="I30" s="2"/>
      <c r="J30" s="2"/>
      <c r="K30" s="2"/>
      <c r="L30" s="2"/>
      <c r="M30" s="2"/>
      <c r="N30" s="2"/>
      <c r="O30" s="2"/>
    </row>
    <row r="31" spans="1:18" x14ac:dyDescent="0.25">
      <c r="A31" s="1" t="s">
        <v>37</v>
      </c>
      <c r="B31" s="1" t="s">
        <v>38</v>
      </c>
      <c r="E31" s="2"/>
      <c r="G31" s="2"/>
      <c r="H31" s="2"/>
      <c r="I31" s="2"/>
      <c r="J31" s="2"/>
      <c r="K31" s="2"/>
      <c r="L31" s="2"/>
      <c r="M31" s="2"/>
      <c r="N31" s="2"/>
      <c r="O31" s="2"/>
    </row>
    <row r="32" spans="1:18" x14ac:dyDescent="0.25">
      <c r="A32" s="1" t="s">
        <v>37</v>
      </c>
      <c r="B32" s="1" t="s">
        <v>36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6" ht="15.75" thickBot="1" x14ac:dyDescent="0.3">
      <c r="A33" s="1" t="s">
        <v>37</v>
      </c>
      <c r="B33" s="1" t="s">
        <v>48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6" x14ac:dyDescent="0.25">
      <c r="A34" s="75">
        <f>D3</f>
        <v>0</v>
      </c>
      <c r="B34" s="76"/>
      <c r="C34" s="74" t="s">
        <v>13</v>
      </c>
      <c r="D34" s="74"/>
      <c r="E34" s="74"/>
      <c r="F34" s="53" t="s">
        <v>10</v>
      </c>
      <c r="G34" s="2"/>
      <c r="H34" s="2"/>
      <c r="I34" s="2"/>
      <c r="J34" s="2"/>
      <c r="K34" s="2"/>
      <c r="L34" s="2"/>
      <c r="M34" s="2"/>
      <c r="N34" s="2"/>
      <c r="O34" s="2"/>
    </row>
    <row r="35" spans="1:16" x14ac:dyDescent="0.25">
      <c r="A35" s="38"/>
      <c r="B35" s="2"/>
      <c r="C35" s="39" t="s">
        <v>40</v>
      </c>
      <c r="D35" s="39" t="s">
        <v>41</v>
      </c>
      <c r="E35" s="39" t="s">
        <v>42</v>
      </c>
      <c r="F35" s="51" t="s">
        <v>45</v>
      </c>
      <c r="G35" s="2"/>
      <c r="H35" s="2"/>
      <c r="I35" s="2"/>
      <c r="J35" s="2"/>
      <c r="K35" s="2"/>
      <c r="L35" s="2"/>
      <c r="M35" s="2"/>
      <c r="N35" s="2"/>
      <c r="O35" s="2"/>
    </row>
    <row r="36" spans="1:16" x14ac:dyDescent="0.25">
      <c r="A36" s="69" t="s">
        <v>22</v>
      </c>
      <c r="B36" s="70"/>
      <c r="C36" s="40">
        <f>B15*24</f>
        <v>0</v>
      </c>
      <c r="D36" s="40">
        <f>C36+(C36*20%)</f>
        <v>0</v>
      </c>
      <c r="E36" s="3">
        <f>D36/24</f>
        <v>0</v>
      </c>
      <c r="F36" s="52">
        <f>C15</f>
        <v>0</v>
      </c>
      <c r="G36" s="2"/>
      <c r="H36" s="2"/>
      <c r="I36" s="2"/>
      <c r="J36" s="2"/>
      <c r="K36" s="2"/>
      <c r="L36" s="2"/>
      <c r="M36" s="2"/>
      <c r="N36" s="2"/>
      <c r="O36" s="2"/>
    </row>
    <row r="37" spans="1:16" x14ac:dyDescent="0.25">
      <c r="A37" s="69" t="s">
        <v>11</v>
      </c>
      <c r="B37" s="70"/>
      <c r="C37" s="40">
        <f>G15*24</f>
        <v>0</v>
      </c>
      <c r="D37" s="40">
        <f>C37+(C37*20%)</f>
        <v>0</v>
      </c>
      <c r="E37" s="3">
        <f t="shared" ref="E37:E40" si="11">D37/24</f>
        <v>0</v>
      </c>
      <c r="F37" s="52">
        <f>H15</f>
        <v>0</v>
      </c>
      <c r="G37" s="2"/>
      <c r="H37" s="2"/>
      <c r="I37" s="2"/>
      <c r="J37" s="2"/>
      <c r="K37" s="2"/>
      <c r="L37" s="2"/>
      <c r="M37" s="2"/>
      <c r="N37" s="2"/>
      <c r="O37" s="2"/>
    </row>
    <row r="38" spans="1:16" x14ac:dyDescent="0.25">
      <c r="A38" s="69" t="s">
        <v>23</v>
      </c>
      <c r="B38" s="70"/>
      <c r="C38" s="40">
        <f>L15*24</f>
        <v>0</v>
      </c>
      <c r="D38" s="40">
        <f t="shared" ref="D38:D40" si="12">C38+(C38*20%)</f>
        <v>0</v>
      </c>
      <c r="E38" s="3">
        <f t="shared" si="11"/>
        <v>0</v>
      </c>
      <c r="F38" s="52">
        <f>M15</f>
        <v>0</v>
      </c>
      <c r="G38" s="2"/>
      <c r="H38" s="2"/>
      <c r="I38" s="2"/>
      <c r="J38" s="2"/>
      <c r="K38" s="2"/>
      <c r="L38" s="2"/>
      <c r="M38" s="2"/>
      <c r="N38" s="2"/>
      <c r="O38" s="2"/>
    </row>
    <row r="39" spans="1:16" x14ac:dyDescent="0.25">
      <c r="A39" s="69" t="s">
        <v>14</v>
      </c>
      <c r="B39" s="70"/>
      <c r="C39" s="40">
        <f>B26*24</f>
        <v>0</v>
      </c>
      <c r="D39" s="40">
        <f t="shared" si="12"/>
        <v>0</v>
      </c>
      <c r="E39" s="3">
        <f t="shared" si="11"/>
        <v>0</v>
      </c>
      <c r="F39" s="52">
        <f>C26</f>
        <v>0</v>
      </c>
      <c r="G39" s="2"/>
      <c r="H39" s="2"/>
      <c r="I39" s="2"/>
      <c r="J39" s="2"/>
      <c r="K39" s="2"/>
      <c r="L39" s="2"/>
      <c r="M39" s="2"/>
      <c r="N39" s="2"/>
      <c r="O39" s="2"/>
    </row>
    <row r="40" spans="1:16" ht="15.75" thickBot="1" x14ac:dyDescent="0.3">
      <c r="A40" s="71" t="s">
        <v>24</v>
      </c>
      <c r="B40" s="72"/>
      <c r="C40" s="41">
        <f>G26*24</f>
        <v>0</v>
      </c>
      <c r="D40" s="41">
        <f t="shared" si="12"/>
        <v>0</v>
      </c>
      <c r="E40" s="42">
        <f t="shared" si="11"/>
        <v>0</v>
      </c>
      <c r="F40" s="28">
        <f>H26</f>
        <v>0</v>
      </c>
      <c r="G40" s="2"/>
      <c r="H40" s="2"/>
      <c r="I40" s="2"/>
      <c r="J40" s="2"/>
      <c r="K40" s="2"/>
      <c r="L40" s="2"/>
      <c r="M40" s="2"/>
      <c r="N40" s="2"/>
      <c r="O40" s="2"/>
    </row>
    <row r="41" spans="1:16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6" x14ac:dyDescent="0.2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6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6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x14ac:dyDescent="0.2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x14ac:dyDescent="0.25"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25"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5:17" x14ac:dyDescent="0.25"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5:17" x14ac:dyDescent="0.25"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5:17" x14ac:dyDescent="0.25"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5:17" x14ac:dyDescent="0.25">
      <c r="E52" s="2"/>
      <c r="F52" s="2"/>
      <c r="G52" s="2"/>
      <c r="H52" s="2"/>
      <c r="I52" s="2"/>
      <c r="J52" s="2"/>
      <c r="K52" s="2"/>
      <c r="O52" s="2"/>
      <c r="P52" s="2"/>
    </row>
    <row r="53" spans="5:17" x14ac:dyDescent="0.25">
      <c r="P53" s="2"/>
      <c r="Q53" s="2"/>
    </row>
  </sheetData>
  <sheetProtection algorithmName="SHA-512" hashValue="9PeIBgpuclEeTyuEFU5SKXVGOTovo+x0sTh2Fh6mkT+q3qN1iwws87eIPtZ/G2+tE4OMZhqTDCRKIDTnYhRdgA==" saltValue="4Kgq0zxHfpaqGlqedq44yQ==" spinCount="100000" sheet="1" objects="1" scenarios="1"/>
  <mergeCells count="25">
    <mergeCell ref="D1:G1"/>
    <mergeCell ref="A36:B36"/>
    <mergeCell ref="A37:B37"/>
    <mergeCell ref="L17:M17"/>
    <mergeCell ref="L18:M18"/>
    <mergeCell ref="K5:O5"/>
    <mergeCell ref="F5:J5"/>
    <mergeCell ref="A5:E5"/>
    <mergeCell ref="A16:E16"/>
    <mergeCell ref="F16:J16"/>
    <mergeCell ref="O17:Q17"/>
    <mergeCell ref="O18:Q18"/>
    <mergeCell ref="A1:C1"/>
    <mergeCell ref="D2:G2"/>
    <mergeCell ref="D3:G3"/>
    <mergeCell ref="A2:C2"/>
    <mergeCell ref="A3:C3"/>
    <mergeCell ref="A38:B38"/>
    <mergeCell ref="A39:B39"/>
    <mergeCell ref="A40:B40"/>
    <mergeCell ref="L19:M19"/>
    <mergeCell ref="L20:M20"/>
    <mergeCell ref="L16:N16"/>
    <mergeCell ref="C34:E34"/>
    <mergeCell ref="A34:B34"/>
  </mergeCells>
  <phoneticPr fontId="2" type="noConversion"/>
  <conditionalFormatting sqref="A7">
    <cfRule type="containsText" dxfId="125" priority="62" operator="containsText" text="SA">
      <formula>NOT(ISERROR(SEARCH("SA",A7)))</formula>
    </cfRule>
  </conditionalFormatting>
  <conditionalFormatting sqref="A7:A15">
    <cfRule type="containsText" dxfId="124" priority="94" operator="containsText" text="EA">
      <formula>NOT(ISERROR(SEARCH("EA",A7)))</formula>
    </cfRule>
    <cfRule type="containsText" dxfId="123" priority="91" operator="containsText" text="AE">
      <formula>NOT(ISERROR(SEARCH("AE",A7)))</formula>
    </cfRule>
    <cfRule type="containsText" dxfId="122" priority="92" operator="containsText" text="FZ ">
      <formula>NOT(ISERROR(SEARCH("FZ ",A7)))</formula>
    </cfRule>
    <cfRule type="containsText" dxfId="121" priority="93" operator="containsText" text="SA">
      <formula>NOT(ISERROR(SEARCH("SA",A7)))</formula>
    </cfRule>
  </conditionalFormatting>
  <conditionalFormatting sqref="A18:A26">
    <cfRule type="containsText" dxfId="120" priority="33" operator="containsText" text="EA">
      <formula>NOT(ISERROR(SEARCH("EA",A18)))</formula>
    </cfRule>
    <cfRule type="containsText" dxfId="119" priority="32" operator="containsText" text="SA">
      <formula>NOT(ISERROR(SEARCH("SA",A18)))</formula>
    </cfRule>
    <cfRule type="containsText" dxfId="118" priority="31" operator="containsText" text="FZ ">
      <formula>NOT(ISERROR(SEARCH("FZ ",A18)))</formula>
    </cfRule>
    <cfRule type="containsText" dxfId="117" priority="30" operator="containsText" text="AE">
      <formula>NOT(ISERROR(SEARCH("AE",A18)))</formula>
    </cfRule>
  </conditionalFormatting>
  <conditionalFormatting sqref="B8:C8">
    <cfRule type="expression" dxfId="116" priority="65">
      <formula>$A$7="EA"</formula>
    </cfRule>
  </conditionalFormatting>
  <conditionalFormatting sqref="B18:C20">
    <cfRule type="expression" dxfId="115" priority="14">
      <formula>AND($C18&lt;&gt;"",$B19&lt;&gt;"",$C18&gt;$B19)</formula>
    </cfRule>
  </conditionalFormatting>
  <conditionalFormatting sqref="B19:C19">
    <cfRule type="expression" dxfId="114" priority="15">
      <formula>$A$7="EA"</formula>
    </cfRule>
  </conditionalFormatting>
  <conditionalFormatting sqref="D15">
    <cfRule type="expression" dxfId="113" priority="23">
      <formula>AND(   $D$15&gt;TIME(6,0,0),   ISERROR(MATCH("Pause",$A$7:$A$14,0)),   ISERROR(MATCH("bez. Pause",$A$7:$A$14,0)) )</formula>
    </cfRule>
  </conditionalFormatting>
  <conditionalFormatting sqref="E7:E14">
    <cfRule type="containsText" dxfId="112" priority="20" operator="containsText" text="Übers.">
      <formula>NOT(ISERROR(SEARCH("Übers.",E7)))</formula>
    </cfRule>
  </conditionalFormatting>
  <conditionalFormatting sqref="E15">
    <cfRule type="containsText" dxfId="111" priority="22" operator="containsText" text="PF">
      <formula>NOT(ISERROR(SEARCH("PF",E15)))</formula>
    </cfRule>
  </conditionalFormatting>
  <conditionalFormatting sqref="E18:E25">
    <cfRule type="containsText" dxfId="110" priority="8" operator="containsText" text="Übers.">
      <formula>NOT(ISERROR(SEARCH("Übers.",E18)))</formula>
    </cfRule>
  </conditionalFormatting>
  <conditionalFormatting sqref="E26">
    <cfRule type="containsText" dxfId="109" priority="4" operator="containsText" text="PF">
      <formula>NOT(ISERROR(SEARCH("PF",E26)))</formula>
    </cfRule>
  </conditionalFormatting>
  <conditionalFormatting sqref="F7:F14">
    <cfRule type="containsText" dxfId="108" priority="61" operator="containsText" text="SA">
      <formula>NOT(ISERROR(SEARCH("SA",F7)))</formula>
    </cfRule>
    <cfRule type="containsText" dxfId="107" priority="60" operator="containsText" text="FZ">
      <formula>NOT(ISERROR(SEARCH("FZ",F7)))</formula>
    </cfRule>
  </conditionalFormatting>
  <conditionalFormatting sqref="F7:F15">
    <cfRule type="containsText" dxfId="106" priority="41" operator="containsText" text="EA">
      <formula>NOT(ISERROR(SEARCH("EA",F7)))</formula>
    </cfRule>
    <cfRule type="containsText" dxfId="105" priority="38" operator="containsText" text="AE">
      <formula>NOT(ISERROR(SEARCH("AE",F7)))</formula>
    </cfRule>
  </conditionalFormatting>
  <conditionalFormatting sqref="F15">
    <cfRule type="containsText" dxfId="104" priority="40" operator="containsText" text="SA">
      <formula>NOT(ISERROR(SEARCH("SA",F15)))</formula>
    </cfRule>
    <cfRule type="containsText" dxfId="103" priority="39" operator="containsText" text="FZ ">
      <formula>NOT(ISERROR(SEARCH("FZ ",F15)))</formula>
    </cfRule>
  </conditionalFormatting>
  <conditionalFormatting sqref="F18:F26">
    <cfRule type="containsText" dxfId="102" priority="27" operator="containsText" text="FZ ">
      <formula>NOT(ISERROR(SEARCH("FZ ",F18)))</formula>
    </cfRule>
    <cfRule type="containsText" dxfId="101" priority="28" operator="containsText" text="SA">
      <formula>NOT(ISERROR(SEARCH("SA",F18)))</formula>
    </cfRule>
    <cfRule type="containsText" dxfId="100" priority="29" operator="containsText" text="EA">
      <formula>NOT(ISERROR(SEARCH("EA",F18)))</formula>
    </cfRule>
    <cfRule type="containsText" dxfId="99" priority="26" operator="containsText" text="AE">
      <formula>NOT(ISERROR(SEARCH("AE",F18)))</formula>
    </cfRule>
  </conditionalFormatting>
  <conditionalFormatting sqref="G8:H8">
    <cfRule type="expression" dxfId="98" priority="11">
      <formula>$A$7="EA"</formula>
    </cfRule>
  </conditionalFormatting>
  <conditionalFormatting sqref="G19:H19">
    <cfRule type="expression" dxfId="97" priority="13">
      <formula>$A$7="EA"</formula>
    </cfRule>
  </conditionalFormatting>
  <conditionalFormatting sqref="J8:J14">
    <cfRule type="containsText" dxfId="96" priority="10" operator="containsText" text="Übers">
      <formula>NOT(ISERROR(SEARCH("Übers",J8)))</formula>
    </cfRule>
  </conditionalFormatting>
  <conditionalFormatting sqref="J15">
    <cfRule type="containsText" dxfId="95" priority="6" operator="containsText" text="PF">
      <formula>NOT(ISERROR(SEARCH("PF",J15)))</formula>
    </cfRule>
  </conditionalFormatting>
  <conditionalFormatting sqref="J19:J25">
    <cfRule type="containsText" dxfId="94" priority="7" operator="containsText" text="Übers.">
      <formula>NOT(ISERROR(SEARCH("Übers.",J19)))</formula>
    </cfRule>
  </conditionalFormatting>
  <conditionalFormatting sqref="J26">
    <cfRule type="containsText" dxfId="93" priority="5" operator="containsText" text="PF">
      <formula>NOT(ISERROR(SEARCH("PF",J26)))</formula>
    </cfRule>
  </conditionalFormatting>
  <conditionalFormatting sqref="K7:K15">
    <cfRule type="containsText" dxfId="92" priority="35" operator="containsText" text="FZ ">
      <formula>NOT(ISERROR(SEARCH("FZ ",K7)))</formula>
    </cfRule>
    <cfRule type="containsText" dxfId="91" priority="36" operator="containsText" text="SA">
      <formula>NOT(ISERROR(SEARCH("SA",K7)))</formula>
    </cfRule>
    <cfRule type="containsText" dxfId="90" priority="37" operator="containsText" text="EA">
      <formula>NOT(ISERROR(SEARCH("EA",K7)))</formula>
    </cfRule>
    <cfRule type="containsText" dxfId="89" priority="34" operator="containsText" text="AE">
      <formula>NOT(ISERROR(SEARCH("AE",K7)))</formula>
    </cfRule>
  </conditionalFormatting>
  <conditionalFormatting sqref="L8:M8">
    <cfRule type="expression" dxfId="88" priority="17">
      <formula>$A$7="EA"</formula>
    </cfRule>
  </conditionalFormatting>
  <conditionalFormatting sqref="O8:O14">
    <cfRule type="containsText" dxfId="87" priority="9" operator="containsText" text="Übers.">
      <formula>NOT(ISERROR(SEARCH("Übers.",O8)))</formula>
    </cfRule>
  </conditionalFormatting>
  <conditionalFormatting sqref="O15">
    <cfRule type="containsText" dxfId="86" priority="3" operator="containsText" text="PF">
      <formula>NOT(ISERROR(SEARCH("PF",O15)))</formula>
    </cfRule>
  </conditionalFormatting>
  <conditionalFormatting sqref="O17">
    <cfRule type="containsText" dxfId="85" priority="2" operator="containsText" text="nur volle oder halbe Stunden bitte anpassen">
      <formula>NOT(ISERROR(SEARCH("nur volle oder halbe Stunden bitte anpassen",O17)))</formula>
    </cfRule>
  </conditionalFormatting>
  <conditionalFormatting sqref="O18:Q18">
    <cfRule type="containsText" dxfId="84" priority="1" operator="containsText" text="zu viele EA eingetragen">
      <formula>NOT(ISERROR(SEARCH("zu viele EA eingetragen",O18)))</formula>
    </cfRule>
  </conditionalFormatting>
  <dataValidations count="1">
    <dataValidation type="custom" allowBlank="1" showInputMessage="1" showErrorMessage="1" sqref="C54:C1048576 F17 A6 F6 K6 A17" xr:uid="{42E59654-6692-4E24-9917-2D1541D5D43C}">
      <formula1>"SA;FZ;EA;AE"</formula1>
    </dataValidation>
  </dataValidations>
  <pageMargins left="0.70866141732283472" right="0.70866141732283472" top="0.78740157480314965" bottom="0.78740157480314965" header="0.31496062992125984" footer="0.31496062992125984"/>
  <pageSetup paperSize="9" scale="7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FB44DF2-DB21-41D1-B918-AE04955DE151}">
          <x14:formula1>
            <xm:f>Tabelle1!$A$5:$A$9</xm:f>
          </x14:formula1>
          <xm:sqref>K16 C53 B45:B52</xm:sqref>
        </x14:dataValidation>
        <x14:dataValidation type="list" allowBlank="1" showInputMessage="1" showErrorMessage="1" xr:uid="{6DC4363B-C77B-4EBB-9DB0-B2A5E8F3970A}">
          <x14:formula1>
            <xm:f>Tabelle1!$C$5:$C$10</xm:f>
          </x14:formula1>
          <xm:sqref>E4</xm:sqref>
        </x14:dataValidation>
        <x14:dataValidation type="list" allowBlank="1" showInputMessage="1" showErrorMessage="1" xr:uid="{E6552540-CE90-4C17-9A01-8E7ABA476109}">
          <x14:formula1>
            <xm:f>Tabelle1!$A$5:$A$11</xm:f>
          </x14:formula1>
          <xm:sqref>F18:F25 A7:A14 F7:F14 K7:K14 A18:A25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2C5C1-F058-4D73-9A1E-11CC6F0904B3}">
  <dimension ref="A1:R53"/>
  <sheetViews>
    <sheetView workbookViewId="0">
      <selection activeCell="I11" sqref="I11"/>
    </sheetView>
  </sheetViews>
  <sheetFormatPr baseColWidth="10" defaultColWidth="11.42578125" defaultRowHeight="15" x14ac:dyDescent="0.25"/>
  <cols>
    <col min="1" max="1" width="8.140625" style="1" customWidth="1"/>
    <col min="2" max="2" width="7.85546875" style="1" customWidth="1"/>
    <col min="3" max="3" width="8.5703125" style="1" customWidth="1"/>
    <col min="4" max="4" width="8.28515625" style="1" customWidth="1"/>
    <col min="5" max="5" width="7.5703125" style="1" customWidth="1"/>
    <col min="6" max="6" width="9.5703125" style="1" customWidth="1"/>
    <col min="7" max="7" width="7.5703125" style="1" customWidth="1"/>
    <col min="8" max="8" width="6.85546875" style="1" customWidth="1"/>
    <col min="9" max="9" width="8.7109375" style="1" customWidth="1"/>
    <col min="10" max="10" width="10" style="1" customWidth="1"/>
    <col min="11" max="11" width="7.85546875" style="1" customWidth="1"/>
    <col min="12" max="12" width="8.140625" style="1" customWidth="1"/>
    <col min="13" max="13" width="8" style="1" customWidth="1"/>
    <col min="14" max="14" width="10" style="1" customWidth="1"/>
    <col min="15" max="15" width="8.7109375" style="1" customWidth="1"/>
    <col min="16" max="16" width="13.42578125" style="1" customWidth="1"/>
    <col min="17" max="18" width="21.42578125" style="1" customWidth="1"/>
    <col min="19" max="19" width="11.42578125" style="1"/>
    <col min="20" max="20" width="27.42578125" style="1" customWidth="1"/>
    <col min="21" max="16384" width="11.42578125" style="1"/>
  </cols>
  <sheetData>
    <row r="1" spans="1:18" x14ac:dyDescent="0.25">
      <c r="A1" s="54" t="s">
        <v>31</v>
      </c>
      <c r="B1" s="54"/>
      <c r="C1" s="54"/>
      <c r="D1" s="55">
        <v>46266</v>
      </c>
      <c r="E1" s="56"/>
      <c r="F1" s="56"/>
      <c r="G1" s="56"/>
      <c r="H1"/>
      <c r="I1"/>
      <c r="J1"/>
      <c r="K1"/>
      <c r="L1"/>
      <c r="M1"/>
      <c r="N1"/>
      <c r="O1"/>
      <c r="P1"/>
      <c r="Q1"/>
    </row>
    <row r="2" spans="1:18" x14ac:dyDescent="0.25">
      <c r="A2" s="54" t="s">
        <v>8</v>
      </c>
      <c r="B2" s="54"/>
      <c r="C2" s="54"/>
      <c r="D2" s="56" t="s">
        <v>34</v>
      </c>
      <c r="E2" s="56"/>
      <c r="F2" s="56"/>
      <c r="G2" s="56"/>
      <c r="H2"/>
      <c r="I2"/>
      <c r="J2"/>
      <c r="K2"/>
      <c r="L2"/>
      <c r="M2"/>
      <c r="N2"/>
      <c r="O2"/>
      <c r="P2"/>
      <c r="Q2"/>
    </row>
    <row r="3" spans="1:18" x14ac:dyDescent="0.25">
      <c r="A3" s="54" t="s">
        <v>0</v>
      </c>
      <c r="B3" s="54"/>
      <c r="C3" s="54"/>
      <c r="D3" s="56" t="s">
        <v>35</v>
      </c>
      <c r="E3" s="56"/>
      <c r="F3" s="56"/>
      <c r="G3" s="56"/>
      <c r="H3"/>
      <c r="I3"/>
      <c r="J3"/>
      <c r="K3"/>
      <c r="L3"/>
      <c r="M3"/>
      <c r="N3"/>
      <c r="O3"/>
      <c r="P3"/>
      <c r="Q3"/>
    </row>
    <row r="4" spans="1:18" ht="15.75" thickBot="1" x14ac:dyDescent="0.3">
      <c r="A4" s="21" t="s">
        <v>9</v>
      </c>
      <c r="B4" s="21"/>
      <c r="C4" s="21"/>
      <c r="D4" s="21"/>
      <c r="E4" s="44" t="s">
        <v>16</v>
      </c>
      <c r="F4"/>
      <c r="G4"/>
      <c r="H4"/>
      <c r="I4"/>
      <c r="J4"/>
      <c r="K4"/>
      <c r="L4"/>
      <c r="M4"/>
      <c r="N4"/>
      <c r="O4"/>
      <c r="P4"/>
      <c r="Q4"/>
    </row>
    <row r="5" spans="1:18" ht="15.75" thickBot="1" x14ac:dyDescent="0.3">
      <c r="A5" s="61" t="s">
        <v>22</v>
      </c>
      <c r="B5" s="62"/>
      <c r="C5" s="62"/>
      <c r="D5" s="62"/>
      <c r="E5" s="63"/>
      <c r="F5" s="61" t="s">
        <v>11</v>
      </c>
      <c r="G5" s="62"/>
      <c r="H5" s="62"/>
      <c r="I5" s="62"/>
      <c r="J5" s="63"/>
      <c r="K5" s="61" t="s">
        <v>23</v>
      </c>
      <c r="L5" s="62"/>
      <c r="M5" s="62"/>
      <c r="N5" s="62"/>
      <c r="O5" s="63"/>
      <c r="P5"/>
      <c r="Q5"/>
    </row>
    <row r="6" spans="1:18" ht="45" x14ac:dyDescent="0.25">
      <c r="A6" s="22" t="s">
        <v>4</v>
      </c>
      <c r="B6" s="7" t="s">
        <v>25</v>
      </c>
      <c r="C6" s="23" t="s">
        <v>26</v>
      </c>
      <c r="D6" s="7" t="s">
        <v>27</v>
      </c>
      <c r="E6" s="24"/>
      <c r="F6" s="22" t="s">
        <v>4</v>
      </c>
      <c r="G6" s="7" t="s">
        <v>25</v>
      </c>
      <c r="H6" s="23" t="s">
        <v>26</v>
      </c>
      <c r="I6" s="7" t="s">
        <v>27</v>
      </c>
      <c r="J6" s="24"/>
      <c r="K6" s="22" t="s">
        <v>4</v>
      </c>
      <c r="L6" s="7" t="s">
        <v>25</v>
      </c>
      <c r="M6" s="23" t="s">
        <v>26</v>
      </c>
      <c r="N6" s="7" t="s">
        <v>27</v>
      </c>
      <c r="O6" s="24"/>
      <c r="P6"/>
      <c r="Q6"/>
      <c r="R6" s="20"/>
    </row>
    <row r="7" spans="1:18" x14ac:dyDescent="0.25">
      <c r="A7" s="45" t="s">
        <v>12</v>
      </c>
      <c r="B7" s="6">
        <v>0.32291666666666669</v>
      </c>
      <c r="C7" s="6">
        <v>0.33333333333333331</v>
      </c>
      <c r="D7" s="6">
        <f t="shared" ref="D7:D14" si="0">C7-B7</f>
        <v>1.041666666666663E-2</v>
      </c>
      <c r="E7" s="25"/>
      <c r="F7" s="45" t="s">
        <v>12</v>
      </c>
      <c r="G7" s="6">
        <v>0.30555555555555558</v>
      </c>
      <c r="H7" s="6">
        <v>0.3263888888888889</v>
      </c>
      <c r="I7" s="6">
        <f>H7-G7</f>
        <v>2.0833333333333315E-2</v>
      </c>
      <c r="J7" s="25"/>
      <c r="K7" s="45" t="s">
        <v>12</v>
      </c>
      <c r="L7" s="6">
        <v>0.30555555555555558</v>
      </c>
      <c r="M7" s="6">
        <v>0.3263888888888889</v>
      </c>
      <c r="N7" s="6">
        <f>M7-L7</f>
        <v>2.0833333333333315E-2</v>
      </c>
      <c r="O7" s="25"/>
      <c r="P7"/>
      <c r="Q7"/>
      <c r="R7" s="20"/>
    </row>
    <row r="8" spans="1:18" x14ac:dyDescent="0.25">
      <c r="A8" s="45" t="s">
        <v>13</v>
      </c>
      <c r="B8" s="6">
        <v>0.33333333333333331</v>
      </c>
      <c r="C8" s="6">
        <v>0.50694444444444442</v>
      </c>
      <c r="D8" s="31">
        <f t="shared" si="0"/>
        <v>0.1736111111111111</v>
      </c>
      <c r="E8" s="25" t="str">
        <f>IF(AND($C7&lt;&gt;"",$B8&lt;&gt;"",$C7&gt;$B8),"Übers.","")</f>
        <v/>
      </c>
      <c r="F8" s="45" t="s">
        <v>13</v>
      </c>
      <c r="G8" s="6">
        <v>0.3263888888888889</v>
      </c>
      <c r="H8" s="6">
        <v>0.4861111111111111</v>
      </c>
      <c r="I8" s="6">
        <f>H8-G8</f>
        <v>0.15972222222222221</v>
      </c>
      <c r="J8" s="25" t="str">
        <f>IF(AND($H7&lt;&gt;"",$G8&lt;&gt;"",$H7&gt;$G8),"Übers.","")</f>
        <v/>
      </c>
      <c r="K8" s="45" t="s">
        <v>13</v>
      </c>
      <c r="L8" s="6">
        <v>0.3263888888888889</v>
      </c>
      <c r="M8" s="6">
        <v>0.40972222222222221</v>
      </c>
      <c r="N8" s="6">
        <f>M8-L8</f>
        <v>8.3333333333333315E-2</v>
      </c>
      <c r="O8" s="25"/>
      <c r="P8"/>
      <c r="Q8"/>
      <c r="R8" s="20"/>
    </row>
    <row r="9" spans="1:18" x14ac:dyDescent="0.25">
      <c r="A9" s="45" t="s">
        <v>12</v>
      </c>
      <c r="B9" s="6">
        <v>0.4861111111111111</v>
      </c>
      <c r="C9" s="6">
        <v>0.5</v>
      </c>
      <c r="D9" s="6">
        <f t="shared" si="0"/>
        <v>1.3888888888888895E-2</v>
      </c>
      <c r="E9" s="25" t="str">
        <f>IF(AND($C8&lt;&gt;"",$B9&lt;&gt;"",$C8&gt;$B9)," 
Übers.","")</f>
        <v xml:space="preserve"> 
Übers.</v>
      </c>
      <c r="F9" s="45" t="s">
        <v>10</v>
      </c>
      <c r="G9" s="6">
        <v>0.5</v>
      </c>
      <c r="H9" s="6">
        <v>0.66666666666666663</v>
      </c>
      <c r="I9" s="6">
        <f t="shared" ref="I9" si="1">H9-G9</f>
        <v>0.16666666666666663</v>
      </c>
      <c r="J9" s="25" t="str">
        <f>IF(AND($H8&lt;&gt;"",$G9&lt;&gt;"",$H8&gt;$G9),"Übers.","")</f>
        <v/>
      </c>
      <c r="K9" s="45" t="s">
        <v>21</v>
      </c>
      <c r="L9" s="6">
        <v>0.40972222222222221</v>
      </c>
      <c r="M9" s="6">
        <v>0.4236111111111111</v>
      </c>
      <c r="N9" s="6">
        <f t="shared" ref="N9" si="2">M9-L9</f>
        <v>1.3888888888888895E-2</v>
      </c>
      <c r="O9" s="25" t="str">
        <f t="shared" ref="O9:O14" si="3">IF(AND($M8&lt;&gt;"",$L9&lt;&gt;"",$M8&gt;$L9),"Übers.","")</f>
        <v/>
      </c>
      <c r="P9"/>
      <c r="Q9"/>
      <c r="R9" s="20"/>
    </row>
    <row r="10" spans="1:18" x14ac:dyDescent="0.25">
      <c r="A10" s="45" t="s">
        <v>28</v>
      </c>
      <c r="B10" s="6">
        <v>0.5</v>
      </c>
      <c r="C10" s="6">
        <v>0.54166666666666663</v>
      </c>
      <c r="D10" s="6">
        <f t="shared" si="0"/>
        <v>4.166666666666663E-2</v>
      </c>
      <c r="E10" s="25" t="str">
        <f>IF(AND($C9&lt;&gt;"",$B10&lt;&gt;"",$C9&gt;$B10)," 
Übers.","")</f>
        <v/>
      </c>
      <c r="F10" s="45" t="s">
        <v>28</v>
      </c>
      <c r="G10" s="6">
        <v>0.4861111111111111</v>
      </c>
      <c r="H10" s="6">
        <v>0.5</v>
      </c>
      <c r="I10" s="6">
        <f>H10-G10</f>
        <v>1.3888888888888895E-2</v>
      </c>
      <c r="J10" s="25"/>
      <c r="K10" s="45" t="s">
        <v>1</v>
      </c>
      <c r="L10" s="6">
        <v>0.4236111111111111</v>
      </c>
      <c r="M10" s="6">
        <v>0.58333333333333337</v>
      </c>
      <c r="N10" s="6">
        <f>M10-L10</f>
        <v>0.15972222222222227</v>
      </c>
      <c r="O10" s="25" t="str">
        <f t="shared" si="3"/>
        <v/>
      </c>
      <c r="P10"/>
      <c r="Q10"/>
      <c r="R10" s="20"/>
    </row>
    <row r="11" spans="1:18" x14ac:dyDescent="0.25">
      <c r="A11" s="45" t="s">
        <v>10</v>
      </c>
      <c r="B11" s="6">
        <v>0.54166666666666663</v>
      </c>
      <c r="C11" s="6">
        <v>0.58333333333333337</v>
      </c>
      <c r="D11" s="6">
        <f t="shared" si="0"/>
        <v>4.1666666666666741E-2</v>
      </c>
      <c r="E11" s="25" t="str">
        <f>IF(AND($C10&lt;&gt;"",$B11&lt;&gt;"",$C10&gt;$B11)," Übers.","")</f>
        <v/>
      </c>
      <c r="F11" s="45"/>
      <c r="G11" s="6"/>
      <c r="H11" s="6"/>
      <c r="I11" s="6">
        <f t="shared" ref="I11:I14" si="4">H11-G11</f>
        <v>0</v>
      </c>
      <c r="J11" s="25" t="str">
        <f t="shared" ref="J11:J14" si="5">IF(AND($H10&lt;&gt;"",$G11&lt;&gt;"",$H10&gt;$G11),"Übers.","")</f>
        <v/>
      </c>
      <c r="K11" s="45" t="s">
        <v>13</v>
      </c>
      <c r="L11" s="6"/>
      <c r="M11" s="6"/>
      <c r="N11" s="6">
        <f t="shared" ref="N11:N14" si="6">M11-L11</f>
        <v>0</v>
      </c>
      <c r="O11" s="25" t="str">
        <f t="shared" si="3"/>
        <v/>
      </c>
      <c r="P11"/>
      <c r="Q11"/>
    </row>
    <row r="12" spans="1:18" x14ac:dyDescent="0.25">
      <c r="A12" s="45"/>
      <c r="B12" s="6"/>
      <c r="C12" s="6"/>
      <c r="D12" s="6">
        <f t="shared" si="0"/>
        <v>0</v>
      </c>
      <c r="E12" s="25" t="str">
        <f>IF(AND($C11&lt;&gt;"",$B12&lt;&gt;"",$C11&gt;$B12)," 
Übers.","")</f>
        <v/>
      </c>
      <c r="F12" s="45"/>
      <c r="G12" s="6"/>
      <c r="H12" s="6"/>
      <c r="I12" s="6">
        <f t="shared" si="4"/>
        <v>0</v>
      </c>
      <c r="J12" s="25" t="str">
        <f t="shared" si="5"/>
        <v/>
      </c>
      <c r="K12" s="45"/>
      <c r="L12" s="6"/>
      <c r="M12" s="6"/>
      <c r="N12" s="6">
        <f t="shared" si="6"/>
        <v>0</v>
      </c>
      <c r="O12" s="25" t="str">
        <f t="shared" si="3"/>
        <v/>
      </c>
      <c r="P12"/>
      <c r="Q12"/>
    </row>
    <row r="13" spans="1:18" x14ac:dyDescent="0.25">
      <c r="A13" s="45"/>
      <c r="B13" s="6"/>
      <c r="C13" s="6"/>
      <c r="D13" s="6">
        <f t="shared" si="0"/>
        <v>0</v>
      </c>
      <c r="E13" s="25" t="str">
        <f>IF(AND($C12&lt;&gt;"",$B13&lt;&gt;"",$C12&gt;$B13)," 
Übers.","")</f>
        <v/>
      </c>
      <c r="F13" s="45"/>
      <c r="G13" s="6"/>
      <c r="H13" s="6"/>
      <c r="I13" s="6">
        <f t="shared" si="4"/>
        <v>0</v>
      </c>
      <c r="J13" s="25" t="str">
        <f t="shared" si="5"/>
        <v/>
      </c>
      <c r="K13" s="45"/>
      <c r="L13" s="6"/>
      <c r="M13" s="6"/>
      <c r="N13" s="6">
        <f t="shared" si="6"/>
        <v>0</v>
      </c>
      <c r="O13" s="25" t="str">
        <f t="shared" si="3"/>
        <v/>
      </c>
      <c r="P13"/>
      <c r="Q13"/>
    </row>
    <row r="14" spans="1:18" x14ac:dyDescent="0.25">
      <c r="A14" s="45"/>
      <c r="B14" s="6"/>
      <c r="C14" s="6"/>
      <c r="D14" s="6">
        <f t="shared" si="0"/>
        <v>0</v>
      </c>
      <c r="E14" s="25" t="str">
        <f>IF(AND($C13&lt;&gt;"",$B14&lt;&gt;"",$C13&gt;$B14)," 
Übers.","")</f>
        <v/>
      </c>
      <c r="F14" s="45"/>
      <c r="G14" s="6"/>
      <c r="H14" s="6"/>
      <c r="I14" s="6">
        <f t="shared" si="4"/>
        <v>0</v>
      </c>
      <c r="J14" s="25" t="str">
        <f t="shared" si="5"/>
        <v/>
      </c>
      <c r="K14" s="45"/>
      <c r="L14" s="6"/>
      <c r="M14" s="6"/>
      <c r="N14" s="6">
        <f t="shared" si="6"/>
        <v>0</v>
      </c>
      <c r="O14" s="25" t="str">
        <f t="shared" si="3"/>
        <v/>
      </c>
      <c r="P14"/>
      <c r="Q14"/>
    </row>
    <row r="15" spans="1:18" ht="15.75" thickBot="1" x14ac:dyDescent="0.3">
      <c r="A15" s="32"/>
      <c r="B15" s="33">
        <f>SUMIF(A7:A14,Tabelle1!A6,D7:D14)</f>
        <v>0.1736111111111111</v>
      </c>
      <c r="C15" s="34">
        <f>SUMIF(A7:A14,Tabelle1!A8,D7:D14)</f>
        <v>4.1666666666666741E-2</v>
      </c>
      <c r="D15" s="16">
        <f>SUMIF(A7:A14,"&lt;&gt;Pause",D7:D14)-SUMIF(A7:A14,"bez. Pause",D7:D14)</f>
        <v>0.23958333333333337</v>
      </c>
      <c r="E15" s="26" t="str">
        <f>IF(SUM($D$7:$D$14)&gt;TIME(6,0,0),IF(SUMIFS($D$7:$D$14,$A$7:$A$14,"Pause")+SUMIFS($D$7:$D$14,$A$7:$A$14,"bez. Pause")&lt;TIME(0,30,0),"PF",""),"")</f>
        <v/>
      </c>
      <c r="F15" s="32"/>
      <c r="G15" s="37">
        <f>SUMIF(F7:F14,Tabelle1!A6,I7:I14)</f>
        <v>0.15972222222222221</v>
      </c>
      <c r="H15" s="36">
        <f>SUMIF(F7:F14,Tabelle1!A8,I7:I14)</f>
        <v>0.16666666666666663</v>
      </c>
      <c r="I15" s="16">
        <f>SUMIF(F7:F14,"&lt;&gt;Pause",I7:I14)-SUMIF(F7:F14,"bez. Pause",I7:I14)</f>
        <v>0.34722222222222215</v>
      </c>
      <c r="J15" s="35" t="str">
        <f>IF(SUM($I$7:$I$14)&gt;TIME(6,0,0),IF(SUMIFS($I$7:$I$14,$F$7:$F$14,"Pause")+SUMIFS($I$7:$I$14,$F$7:$F$14,"bez. Pause")&lt;TIME(0,30,0),"PF",""),"")</f>
        <v>PF</v>
      </c>
      <c r="K15" s="32"/>
      <c r="L15" s="37">
        <f>SUMIF(K7:K14,Tabelle1!A6,N7:N14)</f>
        <v>8.3333333333333315E-2</v>
      </c>
      <c r="M15" s="36">
        <f>SUMIF(K7:K14,Tabelle1!A8,N7:N14)</f>
        <v>0</v>
      </c>
      <c r="N15" s="17">
        <f>SUMIF(K7:K14,"&lt;&gt;Pause",N7:N14)-SUMIF(K7:K14,"bez. Pause",N7:N14)</f>
        <v>0.2638888888888889</v>
      </c>
      <c r="O15" s="28" t="str">
        <f>IF(SUM($N$7:$N$14)&gt;TIME(6,0,0),IF(SUMIFS($N$7:$N$14,$K$7:$K$14,"Pause")+SUMIFS($N$7:$N$14,$K$7:$K$14,"bez. Pause")&lt;TIME(0,30,0),"PF",""),"")</f>
        <v>PF</v>
      </c>
      <c r="P15"/>
      <c r="Q15"/>
    </row>
    <row r="16" spans="1:18" ht="15.75" thickBot="1" x14ac:dyDescent="0.3">
      <c r="A16" s="64" t="s">
        <v>14</v>
      </c>
      <c r="B16" s="65"/>
      <c r="C16" s="65"/>
      <c r="D16" s="66"/>
      <c r="E16" s="67"/>
      <c r="F16" s="64" t="s">
        <v>24</v>
      </c>
      <c r="G16" s="65"/>
      <c r="H16" s="65"/>
      <c r="I16" s="66"/>
      <c r="J16" s="67"/>
      <c r="K16"/>
      <c r="L16"/>
      <c r="M16"/>
      <c r="N16" s="3"/>
      <c r="O16" s="3"/>
      <c r="P16"/>
      <c r="Q16"/>
    </row>
    <row r="17" spans="1:17" ht="41.25" customHeight="1" x14ac:dyDescent="0.25">
      <c r="A17" s="46" t="s">
        <v>4</v>
      </c>
      <c r="B17" s="47" t="s">
        <v>25</v>
      </c>
      <c r="C17" s="48" t="s">
        <v>26</v>
      </c>
      <c r="D17" s="47" t="s">
        <v>27</v>
      </c>
      <c r="E17" s="49"/>
      <c r="F17" s="46" t="s">
        <v>4</v>
      </c>
      <c r="G17" s="47" t="s">
        <v>25</v>
      </c>
      <c r="H17" s="48" t="s">
        <v>26</v>
      </c>
      <c r="I17" s="47" t="s">
        <v>27</v>
      </c>
      <c r="J17" s="49"/>
      <c r="K17" s="3"/>
      <c r="L17" s="68" t="s">
        <v>2</v>
      </c>
      <c r="M17" s="68"/>
      <c r="N17" s="12">
        <v>0.72222222222222221</v>
      </c>
      <c r="O17" s="58" t="str">
        <f>IF(MOD(N17*48,1)&lt;&gt;0,"nur volle oder halbe Stunden bitte anpassen","")</f>
        <v>nur volle oder halbe Stunden bitte anpassen</v>
      </c>
      <c r="P17" s="58"/>
      <c r="Q17" s="58"/>
    </row>
    <row r="18" spans="1:17" x14ac:dyDescent="0.25">
      <c r="A18" s="45" t="s">
        <v>12</v>
      </c>
      <c r="B18" s="6">
        <v>0.3125</v>
      </c>
      <c r="C18" s="6">
        <v>0.33333333333333331</v>
      </c>
      <c r="D18" s="6">
        <f t="shared" ref="D18:D25" si="7">C18-B18</f>
        <v>2.0833333333333315E-2</v>
      </c>
      <c r="E18" s="25"/>
      <c r="F18" s="45" t="s">
        <v>12</v>
      </c>
      <c r="G18" s="6">
        <v>0.3125</v>
      </c>
      <c r="H18" s="6">
        <v>0.33333333333333331</v>
      </c>
      <c r="I18" s="6">
        <f>H18-G18</f>
        <v>2.0833333333333315E-2</v>
      </c>
      <c r="J18" s="25"/>
      <c r="K18" s="3"/>
      <c r="L18" s="57" t="s">
        <v>6</v>
      </c>
      <c r="M18" s="57"/>
      <c r="N18" s="13">
        <v>0.2326388888888889</v>
      </c>
      <c r="O18" s="58" t="str">
        <f>IF(N18 &gt; N17*0.2, "zu viele EA eingetragen", "OK")</f>
        <v>zu viele EA eingetragen</v>
      </c>
      <c r="P18" s="58"/>
      <c r="Q18" s="58"/>
    </row>
    <row r="19" spans="1:17" x14ac:dyDescent="0.25">
      <c r="A19" s="45" t="s">
        <v>13</v>
      </c>
      <c r="B19" s="6">
        <v>0.33333333333333331</v>
      </c>
      <c r="C19" s="6">
        <v>0.4861111111111111</v>
      </c>
      <c r="D19" s="6">
        <f t="shared" si="7"/>
        <v>0.15277777777777779</v>
      </c>
      <c r="E19" s="25" t="str">
        <f>IF(AND($C18&lt;&gt;"",$B19&lt;&gt;"",$C18&gt;$B19),"Übers.","")</f>
        <v/>
      </c>
      <c r="F19" s="45" t="s">
        <v>13</v>
      </c>
      <c r="G19" s="6">
        <v>0.33333333333333331</v>
      </c>
      <c r="H19" s="6">
        <v>0.4861111111111111</v>
      </c>
      <c r="I19" s="6">
        <f>H19-G19</f>
        <v>0.15277777777777779</v>
      </c>
      <c r="J19" s="25" t="str">
        <f>IF(AND($H18&lt;&gt;"",$G19&lt;&gt;"",$H18&gt;$G19),"Übers.","")</f>
        <v/>
      </c>
      <c r="K19" s="3"/>
      <c r="L19" s="59" t="s">
        <v>3</v>
      </c>
      <c r="M19" s="59"/>
      <c r="N19" s="14">
        <v>0.31944444444444442</v>
      </c>
      <c r="O19" s="3"/>
      <c r="P19" s="3"/>
      <c r="Q19"/>
    </row>
    <row r="20" spans="1:17" x14ac:dyDescent="0.25">
      <c r="A20" s="45" t="s">
        <v>28</v>
      </c>
      <c r="B20" s="6">
        <v>0.4861111111111111</v>
      </c>
      <c r="C20" s="6">
        <v>0.5</v>
      </c>
      <c r="D20" s="6">
        <f t="shared" si="7"/>
        <v>1.3888888888888895E-2</v>
      </c>
      <c r="E20" s="25" t="str">
        <f t="shared" ref="E20:E25" si="8">IF(AND($C19&lt;&gt;"",$B20&lt;&gt;"",$C19&gt;$B20),"Übers.","")</f>
        <v/>
      </c>
      <c r="F20" s="45" t="s">
        <v>10</v>
      </c>
      <c r="G20" s="6">
        <v>0.4861111111111111</v>
      </c>
      <c r="H20" s="6">
        <v>0.52083333333333337</v>
      </c>
      <c r="I20" s="6">
        <f t="shared" ref="I20" si="9">H20-G20</f>
        <v>3.4722222222222265E-2</v>
      </c>
      <c r="J20" s="25" t="str">
        <f t="shared" ref="J20:J25" si="10">IF(AND($H19&lt;&gt;"",$G20&lt;&gt;"",$H19&gt;$G20),"Übers.","")</f>
        <v/>
      </c>
      <c r="K20" s="3"/>
      <c r="L20" s="60" t="s">
        <v>7</v>
      </c>
      <c r="M20" s="60"/>
      <c r="N20" s="15">
        <v>0.15972222222222221</v>
      </c>
      <c r="O20" s="3"/>
      <c r="P20" s="3"/>
      <c r="Q20"/>
    </row>
    <row r="21" spans="1:17" x14ac:dyDescent="0.25">
      <c r="A21" s="45" t="s">
        <v>10</v>
      </c>
      <c r="B21" s="6">
        <v>0.50694444444444442</v>
      </c>
      <c r="C21" s="6">
        <v>0.58333333333333337</v>
      </c>
      <c r="D21" s="6">
        <f t="shared" si="7"/>
        <v>7.6388888888888951E-2</v>
      </c>
      <c r="E21" s="25" t="str">
        <f t="shared" si="8"/>
        <v/>
      </c>
      <c r="F21" s="45"/>
      <c r="G21" s="6"/>
      <c r="H21" s="6"/>
      <c r="I21" s="6">
        <f>H21-G21</f>
        <v>0</v>
      </c>
      <c r="J21" s="25" t="str">
        <f t="shared" si="10"/>
        <v/>
      </c>
      <c r="K21" s="3"/>
      <c r="L21"/>
      <c r="M21"/>
      <c r="N21"/>
      <c r="O21" s="3"/>
      <c r="P21" s="3"/>
      <c r="Q21"/>
    </row>
    <row r="22" spans="1:17" x14ac:dyDescent="0.25">
      <c r="A22" s="45" t="s">
        <v>12</v>
      </c>
      <c r="B22" s="6">
        <v>0.58333333333333337</v>
      </c>
      <c r="C22" s="6">
        <v>0.625</v>
      </c>
      <c r="D22" s="6">
        <f t="shared" si="7"/>
        <v>4.166666666666663E-2</v>
      </c>
      <c r="E22" s="25" t="str">
        <f t="shared" si="8"/>
        <v/>
      </c>
      <c r="F22" s="45"/>
      <c r="G22" s="6"/>
      <c r="H22" s="6"/>
      <c r="I22" s="6">
        <f t="shared" ref="I22:I25" si="11">H22-G22</f>
        <v>0</v>
      </c>
      <c r="J22" s="25" t="str">
        <f t="shared" si="10"/>
        <v/>
      </c>
      <c r="K22"/>
      <c r="L22"/>
      <c r="M22"/>
      <c r="N22"/>
      <c r="O22"/>
      <c r="P22"/>
      <c r="Q22"/>
    </row>
    <row r="23" spans="1:17" x14ac:dyDescent="0.25">
      <c r="A23" s="45"/>
      <c r="B23" s="6"/>
      <c r="C23" s="6"/>
      <c r="D23" s="6">
        <f t="shared" si="7"/>
        <v>0</v>
      </c>
      <c r="E23" s="25" t="str">
        <f t="shared" si="8"/>
        <v/>
      </c>
      <c r="F23" s="45" t="s">
        <v>12</v>
      </c>
      <c r="G23" s="6">
        <v>0.70833333333333337</v>
      </c>
      <c r="H23" s="6">
        <v>0.75</v>
      </c>
      <c r="I23" s="6">
        <f t="shared" si="11"/>
        <v>4.166666666666663E-2</v>
      </c>
      <c r="J23" s="25" t="str">
        <f t="shared" si="10"/>
        <v/>
      </c>
      <c r="K23"/>
      <c r="L23" s="29" t="s">
        <v>33</v>
      </c>
      <c r="M23" t="s">
        <v>29</v>
      </c>
      <c r="N23"/>
      <c r="O23"/>
      <c r="P23"/>
      <c r="Q23"/>
    </row>
    <row r="24" spans="1:17" x14ac:dyDescent="0.25">
      <c r="A24" s="45"/>
      <c r="B24" s="6"/>
      <c r="C24" s="6"/>
      <c r="D24" s="6">
        <f t="shared" si="7"/>
        <v>0</v>
      </c>
      <c r="E24" s="25" t="str">
        <f t="shared" si="8"/>
        <v/>
      </c>
      <c r="F24" s="45"/>
      <c r="G24" s="6"/>
      <c r="H24" s="6"/>
      <c r="I24" s="6">
        <f t="shared" si="11"/>
        <v>0</v>
      </c>
      <c r="J24" s="25" t="str">
        <f t="shared" si="10"/>
        <v/>
      </c>
      <c r="K24"/>
      <c r="L24" s="30" t="s">
        <v>32</v>
      </c>
      <c r="M24" t="s">
        <v>30</v>
      </c>
      <c r="N24"/>
      <c r="O24"/>
      <c r="P24"/>
      <c r="Q24"/>
    </row>
    <row r="25" spans="1:17" x14ac:dyDescent="0.25">
      <c r="A25" s="45"/>
      <c r="B25" s="6"/>
      <c r="C25" s="6"/>
      <c r="D25" s="6">
        <f t="shared" si="7"/>
        <v>0</v>
      </c>
      <c r="E25" s="25" t="str">
        <f t="shared" si="8"/>
        <v/>
      </c>
      <c r="F25" s="45"/>
      <c r="G25" s="6"/>
      <c r="H25" s="6"/>
      <c r="I25" s="6">
        <f t="shared" si="11"/>
        <v>0</v>
      </c>
      <c r="J25" s="25" t="str">
        <f t="shared" si="10"/>
        <v/>
      </c>
      <c r="K25"/>
      <c r="L25"/>
      <c r="M25"/>
      <c r="N25"/>
      <c r="O25"/>
      <c r="P25"/>
      <c r="Q25"/>
    </row>
    <row r="26" spans="1:17" ht="15.75" thickBot="1" x14ac:dyDescent="0.3">
      <c r="A26" s="32"/>
      <c r="B26" s="37">
        <f>SUMIF(A18:A25,Tabelle1!A6,D18:D25)</f>
        <v>0.15277777777777779</v>
      </c>
      <c r="C26" s="36">
        <f>SUMIF(A18:A25,Tabelle1!A8,D18:D25)</f>
        <v>7.6388888888888951E-2</v>
      </c>
      <c r="D26" s="16">
        <f>SUMIF(A18:A25,"&lt;&gt;Pause",D18:D25)-SUMIF(A18:A25,"bez. Pause",D18:D25)</f>
        <v>0.29166666666666669</v>
      </c>
      <c r="E26" s="35" t="str">
        <f>IF(SUM($D$18:$D$25)&gt;TIME(6,0,0),IF(SUMIFS($D$18:$D$25,$A$18:$A$25,"Pause")+SUMIFS($D$18:$D$25,$A$18:$A$25,"bez. Pause")&lt;TIME(0,30,0),"PF",""),"")</f>
        <v>PF</v>
      </c>
      <c r="F26" s="32"/>
      <c r="G26" s="37">
        <f>SUMIF(F18:F25,Tabelle1!A6,I18:I25)</f>
        <v>0.15277777777777779</v>
      </c>
      <c r="H26" s="36">
        <f>SUMIF(F18:F25,Tabelle1!A8,I18:I25)</f>
        <v>3.4722222222222265E-2</v>
      </c>
      <c r="I26" s="16">
        <f>SUMIF(F18:F25,"&lt;&gt;Pause",I18:I25)-SUMIF(F18:F25,"bez. Pause",I18:I25)</f>
        <v>0.25</v>
      </c>
      <c r="J26" s="27" t="str">
        <f>IF(SUM($I$18:$I$25)&gt;TIME(6,0,0),IF(SUMIFS($I$18:$I$25,$F$18:$F$25,"Pause")+SUMIFS($I$18:$I$25,$F$18:$F$25,"bez. Pause")&lt;TIME(0,30,0),"PF",""),"")</f>
        <v/>
      </c>
      <c r="K26"/>
      <c r="L26"/>
      <c r="M26"/>
      <c r="N26"/>
      <c r="O26"/>
      <c r="P26"/>
      <c r="Q26"/>
    </row>
    <row r="27" spans="1:17" x14ac:dyDescent="0.25">
      <c r="B27" s="2"/>
      <c r="C27" s="2"/>
      <c r="D27" s="3"/>
      <c r="E27" s="3"/>
      <c r="F27" s="2"/>
      <c r="G27" s="2"/>
      <c r="H27" s="2"/>
      <c r="I27" s="2"/>
      <c r="J27" s="2"/>
      <c r="L27" s="2"/>
      <c r="M27" s="2"/>
      <c r="N27" s="2"/>
      <c r="O27" s="2"/>
    </row>
    <row r="28" spans="1:17" x14ac:dyDescent="0.25">
      <c r="E28" s="2"/>
      <c r="G28" s="2"/>
      <c r="H28" s="2"/>
      <c r="I28" s="2"/>
      <c r="J28" s="2"/>
      <c r="K28" s="2"/>
      <c r="L28" s="2"/>
      <c r="M28" s="2"/>
      <c r="N28" s="2"/>
      <c r="O28" s="2"/>
    </row>
    <row r="29" spans="1:17" x14ac:dyDescent="0.25">
      <c r="E29" s="2"/>
      <c r="G29" s="2"/>
      <c r="H29" s="2"/>
      <c r="I29" s="2"/>
      <c r="J29" s="2"/>
      <c r="K29" s="2"/>
      <c r="L29" s="2"/>
      <c r="M29" s="2"/>
      <c r="N29" s="2"/>
      <c r="O29" s="2"/>
    </row>
    <row r="30" spans="1:17" x14ac:dyDescent="0.25">
      <c r="E30" s="2"/>
      <c r="G30" s="2"/>
      <c r="H30" s="2"/>
      <c r="I30" s="2"/>
      <c r="J30" s="2"/>
      <c r="K30" s="2"/>
      <c r="L30" s="2"/>
      <c r="M30" s="2"/>
      <c r="N30" s="2"/>
      <c r="O30" s="2"/>
    </row>
    <row r="31" spans="1:17" x14ac:dyDescent="0.25">
      <c r="E31" s="2"/>
      <c r="G31" s="2"/>
      <c r="H31" s="2"/>
      <c r="I31" s="2"/>
      <c r="J31" s="2"/>
      <c r="K31" s="2"/>
      <c r="L31" s="2"/>
      <c r="M31" s="2"/>
      <c r="N31" s="2"/>
      <c r="O31" s="2"/>
    </row>
    <row r="32" spans="1:17" x14ac:dyDescent="0.25"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6" x14ac:dyDescent="0.25"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6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6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6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6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6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6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6" x14ac:dyDescent="0.25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6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6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2:16" x14ac:dyDescent="0.2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2:16" x14ac:dyDescent="0.25"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2:16" x14ac:dyDescent="0.25"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5:17" x14ac:dyDescent="0.25"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5:17" x14ac:dyDescent="0.25"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5:17" x14ac:dyDescent="0.25"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5:17" x14ac:dyDescent="0.25">
      <c r="E52" s="2"/>
      <c r="F52" s="2"/>
      <c r="G52" s="2"/>
      <c r="H52" s="2"/>
      <c r="I52" s="2"/>
      <c r="J52" s="2"/>
      <c r="K52" s="2"/>
      <c r="O52" s="2"/>
      <c r="P52" s="2"/>
    </row>
    <row r="53" spans="5:17" x14ac:dyDescent="0.25">
      <c r="P53" s="2"/>
      <c r="Q53" s="2"/>
    </row>
  </sheetData>
  <sheetProtection algorithmName="SHA-512" hashValue="LZgnuskPvaNHW8yX6w1rnQPTUcPFIX2pkafH9JbaS9DBcKkEZIvg9Q1IPDBBkA+vL2246IJuF2ewO9Kes2utZQ==" saltValue="1gbeXdm99eCWxgAI093tSw==" spinCount="100000" sheet="1" formatCells="0" formatColumns="0" formatRows="0" insertColumns="0" insertRows="0" insertHyperlinks="0" deleteColumns="0" deleteRows="0" sort="0" autoFilter="0" pivotTables="0"/>
  <mergeCells count="17">
    <mergeCell ref="A1:C1"/>
    <mergeCell ref="D1:G1"/>
    <mergeCell ref="A2:C2"/>
    <mergeCell ref="D2:G2"/>
    <mergeCell ref="A3:C3"/>
    <mergeCell ref="D3:G3"/>
    <mergeCell ref="L18:M18"/>
    <mergeCell ref="O18:Q18"/>
    <mergeCell ref="L19:M19"/>
    <mergeCell ref="L20:M20"/>
    <mergeCell ref="A5:E5"/>
    <mergeCell ref="F5:J5"/>
    <mergeCell ref="K5:O5"/>
    <mergeCell ref="A16:E16"/>
    <mergeCell ref="F16:J16"/>
    <mergeCell ref="L17:M17"/>
    <mergeCell ref="O17:Q17"/>
  </mergeCells>
  <conditionalFormatting sqref="A7">
    <cfRule type="containsText" dxfId="83" priority="37" operator="containsText" text="SA">
      <formula>NOT(ISERROR(SEARCH("SA",A7)))</formula>
    </cfRule>
  </conditionalFormatting>
  <conditionalFormatting sqref="A7:A15">
    <cfRule type="containsText" dxfId="82" priority="42" operator="containsText" text="EA">
      <formula>NOT(ISERROR(SEARCH("EA",A7)))</formula>
    </cfRule>
    <cfRule type="containsText" dxfId="81" priority="39" operator="containsText" text="AE">
      <formula>NOT(ISERROR(SEARCH("AE",A7)))</formula>
    </cfRule>
    <cfRule type="containsText" dxfId="80" priority="40" operator="containsText" text="FZ ">
      <formula>NOT(ISERROR(SEARCH("FZ ",A7)))</formula>
    </cfRule>
    <cfRule type="containsText" dxfId="79" priority="41" operator="containsText" text="SA">
      <formula>NOT(ISERROR(SEARCH("SA",A7)))</formula>
    </cfRule>
  </conditionalFormatting>
  <conditionalFormatting sqref="A18:A26">
    <cfRule type="containsText" dxfId="78" priority="26" operator="containsText" text="EA">
      <formula>NOT(ISERROR(SEARCH("EA",A18)))</formula>
    </cfRule>
    <cfRule type="containsText" dxfId="77" priority="25" operator="containsText" text="SA">
      <formula>NOT(ISERROR(SEARCH("SA",A18)))</formula>
    </cfRule>
    <cfRule type="containsText" dxfId="76" priority="24" operator="containsText" text="FZ ">
      <formula>NOT(ISERROR(SEARCH("FZ ",A18)))</formula>
    </cfRule>
    <cfRule type="containsText" dxfId="75" priority="23" operator="containsText" text="AE">
      <formula>NOT(ISERROR(SEARCH("AE",A18)))</formula>
    </cfRule>
  </conditionalFormatting>
  <conditionalFormatting sqref="B8:C8">
    <cfRule type="expression" dxfId="74" priority="38">
      <formula>$A$7="EA"</formula>
    </cfRule>
  </conditionalFormatting>
  <conditionalFormatting sqref="B18:C20">
    <cfRule type="expression" dxfId="73" priority="13">
      <formula>AND($C18&lt;&gt;"",$B19&lt;&gt;"",$C18&gt;$B19)</formula>
    </cfRule>
  </conditionalFormatting>
  <conditionalFormatting sqref="B19:C19">
    <cfRule type="expression" dxfId="72" priority="14">
      <formula>$A$7="EA"</formula>
    </cfRule>
  </conditionalFormatting>
  <conditionalFormatting sqref="D15">
    <cfRule type="expression" dxfId="71" priority="18">
      <formula>AND(   $D$15&gt;TIME(6,0,0),   ISERROR(MATCH("Pause",$A$7:$A$14,0)),   ISERROR(MATCH("bez. Pause",$A$7:$A$14,0)) )</formula>
    </cfRule>
  </conditionalFormatting>
  <conditionalFormatting sqref="E7:E14">
    <cfRule type="containsText" dxfId="70" priority="16" operator="containsText" text="Übers.">
      <formula>NOT(ISERROR(SEARCH("Übers.",E7)))</formula>
    </cfRule>
  </conditionalFormatting>
  <conditionalFormatting sqref="E15">
    <cfRule type="containsText" dxfId="69" priority="17" operator="containsText" text="PF">
      <formula>NOT(ISERROR(SEARCH("PF",E15)))</formula>
    </cfRule>
  </conditionalFormatting>
  <conditionalFormatting sqref="E18:E25">
    <cfRule type="containsText" dxfId="68" priority="8" operator="containsText" text="Übers.">
      <formula>NOT(ISERROR(SEARCH("Übers.",E18)))</formula>
    </cfRule>
  </conditionalFormatting>
  <conditionalFormatting sqref="E26">
    <cfRule type="containsText" dxfId="67" priority="4" operator="containsText" text="PF">
      <formula>NOT(ISERROR(SEARCH("PF",E26)))</formula>
    </cfRule>
  </conditionalFormatting>
  <conditionalFormatting sqref="F7:F14">
    <cfRule type="containsText" dxfId="66" priority="36" operator="containsText" text="SA">
      <formula>NOT(ISERROR(SEARCH("SA",F7)))</formula>
    </cfRule>
    <cfRule type="containsText" dxfId="65" priority="35" operator="containsText" text="FZ">
      <formula>NOT(ISERROR(SEARCH("FZ",F7)))</formula>
    </cfRule>
  </conditionalFormatting>
  <conditionalFormatting sqref="F7:F15">
    <cfRule type="containsText" dxfId="64" priority="34" operator="containsText" text="EA">
      <formula>NOT(ISERROR(SEARCH("EA",F7)))</formula>
    </cfRule>
    <cfRule type="containsText" dxfId="63" priority="31" operator="containsText" text="AE">
      <formula>NOT(ISERROR(SEARCH("AE",F7)))</formula>
    </cfRule>
  </conditionalFormatting>
  <conditionalFormatting sqref="F15">
    <cfRule type="containsText" dxfId="62" priority="33" operator="containsText" text="SA">
      <formula>NOT(ISERROR(SEARCH("SA",F15)))</formula>
    </cfRule>
    <cfRule type="containsText" dxfId="61" priority="32" operator="containsText" text="FZ ">
      <formula>NOT(ISERROR(SEARCH("FZ ",F15)))</formula>
    </cfRule>
  </conditionalFormatting>
  <conditionalFormatting sqref="F18:F26">
    <cfRule type="containsText" dxfId="60" priority="20" operator="containsText" text="FZ ">
      <formula>NOT(ISERROR(SEARCH("FZ ",F18)))</formula>
    </cfRule>
    <cfRule type="containsText" dxfId="59" priority="21" operator="containsText" text="SA">
      <formula>NOT(ISERROR(SEARCH("SA",F18)))</formula>
    </cfRule>
    <cfRule type="containsText" dxfId="58" priority="22" operator="containsText" text="EA">
      <formula>NOT(ISERROR(SEARCH("EA",F18)))</formula>
    </cfRule>
    <cfRule type="containsText" dxfId="57" priority="19" operator="containsText" text="AE">
      <formula>NOT(ISERROR(SEARCH("AE",F18)))</formula>
    </cfRule>
  </conditionalFormatting>
  <conditionalFormatting sqref="G8:H8">
    <cfRule type="expression" dxfId="56" priority="11">
      <formula>$A$7="EA"</formula>
    </cfRule>
  </conditionalFormatting>
  <conditionalFormatting sqref="G19:H19">
    <cfRule type="expression" dxfId="55" priority="12">
      <formula>$A$7="EA"</formula>
    </cfRule>
  </conditionalFormatting>
  <conditionalFormatting sqref="J8:J14">
    <cfRule type="containsText" dxfId="54" priority="10" operator="containsText" text="Übers">
      <formula>NOT(ISERROR(SEARCH("Übers",J8)))</formula>
    </cfRule>
  </conditionalFormatting>
  <conditionalFormatting sqref="J15">
    <cfRule type="containsText" dxfId="53" priority="6" operator="containsText" text="PF">
      <formula>NOT(ISERROR(SEARCH("PF",J15)))</formula>
    </cfRule>
  </conditionalFormatting>
  <conditionalFormatting sqref="J19:J25">
    <cfRule type="containsText" dxfId="52" priority="7" operator="containsText" text="Übers.">
      <formula>NOT(ISERROR(SEARCH("Übers.",J19)))</formula>
    </cfRule>
  </conditionalFormatting>
  <conditionalFormatting sqref="J26">
    <cfRule type="containsText" dxfId="51" priority="5" operator="containsText" text="PF">
      <formula>NOT(ISERROR(SEARCH("PF",J26)))</formula>
    </cfRule>
  </conditionalFormatting>
  <conditionalFormatting sqref="K7:K15">
    <cfRule type="containsText" dxfId="50" priority="28" operator="containsText" text="FZ ">
      <formula>NOT(ISERROR(SEARCH("FZ ",K7)))</formula>
    </cfRule>
    <cfRule type="containsText" dxfId="49" priority="29" operator="containsText" text="SA">
      <formula>NOT(ISERROR(SEARCH("SA",K7)))</formula>
    </cfRule>
    <cfRule type="containsText" dxfId="48" priority="30" operator="containsText" text="EA">
      <formula>NOT(ISERROR(SEARCH("EA",K7)))</formula>
    </cfRule>
    <cfRule type="containsText" dxfId="47" priority="27" operator="containsText" text="AE">
      <formula>NOT(ISERROR(SEARCH("AE",K7)))</formula>
    </cfRule>
  </conditionalFormatting>
  <conditionalFormatting sqref="L8:M8">
    <cfRule type="expression" dxfId="46" priority="15">
      <formula>$A$7="EA"</formula>
    </cfRule>
  </conditionalFormatting>
  <conditionalFormatting sqref="O8:O14">
    <cfRule type="containsText" dxfId="45" priority="9" operator="containsText" text="Übers.">
      <formula>NOT(ISERROR(SEARCH("Übers.",O8)))</formula>
    </cfRule>
  </conditionalFormatting>
  <conditionalFormatting sqref="O15">
    <cfRule type="containsText" dxfId="44" priority="3" operator="containsText" text="PF">
      <formula>NOT(ISERROR(SEARCH("PF",O15)))</formula>
    </cfRule>
  </conditionalFormatting>
  <conditionalFormatting sqref="O17">
    <cfRule type="containsText" dxfId="43" priority="2" operator="containsText" text="nur volle oder halbe Stunden bitte anpassen">
      <formula>NOT(ISERROR(SEARCH("nur volle oder halbe Stunden bitte anpassen",O17)))</formula>
    </cfRule>
  </conditionalFormatting>
  <conditionalFormatting sqref="O18:Q18">
    <cfRule type="containsText" dxfId="42" priority="1" operator="containsText" text="zu viele EA eingetragen">
      <formula>NOT(ISERROR(SEARCH("zu viele EA eingetragen",O18)))</formula>
    </cfRule>
  </conditionalFormatting>
  <dataValidations count="1">
    <dataValidation type="custom" allowBlank="1" showInputMessage="1" showErrorMessage="1" sqref="C54:C1048576 F17 A6 F6 K6 A17" xr:uid="{A172037F-8462-4158-8A7C-ACD51F78B365}">
      <formula1>"SA;FZ;EA;AE"</formula1>
    </dataValidation>
  </dataValidation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75DA31A-2C36-4E17-9178-F5D538F545F8}">
          <x14:formula1>
            <xm:f>Tabelle1!$A$5:$A$11</xm:f>
          </x14:formula1>
          <xm:sqref>F18:F25 A7:A14 F7:F14 K7:K14 A18:A25</xm:sqref>
        </x14:dataValidation>
        <x14:dataValidation type="list" allowBlank="1" showInputMessage="1" showErrorMessage="1" xr:uid="{1AF0BFF3-834B-434F-9C13-228EBD11D29D}">
          <x14:formula1>
            <xm:f>Tabelle1!$C$5:$C$10</xm:f>
          </x14:formula1>
          <xm:sqref>E4</xm:sqref>
        </x14:dataValidation>
        <x14:dataValidation type="list" allowBlank="1" showInputMessage="1" showErrorMessage="1" xr:uid="{E5A822E9-D399-4842-84DF-140CF3CF7567}">
          <x14:formula1>
            <xm:f>Tabelle1!$A$5:$A$9</xm:f>
          </x14:formula1>
          <xm:sqref>K16 C53 B45:B52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2E78-1605-49A0-BA91-57529A09B7ED}">
  <dimension ref="A1:Q27"/>
  <sheetViews>
    <sheetView workbookViewId="0">
      <selection activeCell="H30" sqref="H30"/>
    </sheetView>
  </sheetViews>
  <sheetFormatPr baseColWidth="10" defaultRowHeight="15" x14ac:dyDescent="0.25"/>
  <sheetData>
    <row r="1" spans="1:15" x14ac:dyDescent="0.25">
      <c r="A1" s="54" t="s">
        <v>31</v>
      </c>
      <c r="B1" s="54"/>
      <c r="C1" s="54"/>
      <c r="D1" s="55">
        <v>46266</v>
      </c>
      <c r="E1" s="56"/>
      <c r="F1" s="56"/>
      <c r="G1" s="56"/>
    </row>
    <row r="2" spans="1:15" x14ac:dyDescent="0.25">
      <c r="A2" s="54" t="s">
        <v>8</v>
      </c>
      <c r="B2" s="54"/>
      <c r="C2" s="54"/>
      <c r="D2" s="56" t="s">
        <v>34</v>
      </c>
      <c r="E2" s="56"/>
      <c r="F2" s="56"/>
      <c r="G2" s="56"/>
    </row>
    <row r="3" spans="1:15" x14ac:dyDescent="0.25">
      <c r="A3" s="54" t="s">
        <v>0</v>
      </c>
      <c r="B3" s="54"/>
      <c r="C3" s="54"/>
      <c r="D3" s="56" t="s">
        <v>35</v>
      </c>
      <c r="E3" s="56"/>
      <c r="F3" s="56"/>
      <c r="G3" s="56"/>
    </row>
    <row r="4" spans="1:15" ht="15.75" thickBot="1" x14ac:dyDescent="0.3">
      <c r="A4" s="21" t="s">
        <v>9</v>
      </c>
      <c r="B4" s="21"/>
      <c r="C4" s="21"/>
      <c r="D4" s="21"/>
      <c r="E4" s="44" t="s">
        <v>16</v>
      </c>
    </row>
    <row r="5" spans="1:15" ht="15.75" thickBot="1" x14ac:dyDescent="0.3">
      <c r="A5" s="61" t="s">
        <v>22</v>
      </c>
      <c r="B5" s="62"/>
      <c r="C5" s="62"/>
      <c r="D5" s="62"/>
      <c r="E5" s="63"/>
      <c r="F5" s="61" t="s">
        <v>11</v>
      </c>
      <c r="G5" s="62"/>
      <c r="H5" s="62"/>
      <c r="I5" s="62"/>
      <c r="J5" s="63"/>
      <c r="K5" s="61" t="s">
        <v>23</v>
      </c>
      <c r="L5" s="62"/>
      <c r="M5" s="62"/>
      <c r="N5" s="62"/>
      <c r="O5" s="63"/>
    </row>
    <row r="6" spans="1:15" ht="30" x14ac:dyDescent="0.25">
      <c r="A6" s="22" t="s">
        <v>4</v>
      </c>
      <c r="B6" s="7" t="s">
        <v>25</v>
      </c>
      <c r="C6" s="23" t="s">
        <v>26</v>
      </c>
      <c r="D6" s="7" t="s">
        <v>27</v>
      </c>
      <c r="E6" s="24"/>
      <c r="F6" s="22" t="s">
        <v>4</v>
      </c>
      <c r="G6" s="7" t="s">
        <v>25</v>
      </c>
      <c r="H6" s="23" t="s">
        <v>26</v>
      </c>
      <c r="I6" s="7" t="s">
        <v>27</v>
      </c>
      <c r="J6" s="24"/>
      <c r="K6" s="22" t="s">
        <v>4</v>
      </c>
      <c r="L6" s="7" t="s">
        <v>25</v>
      </c>
      <c r="M6" s="23" t="s">
        <v>26</v>
      </c>
      <c r="N6" s="7" t="s">
        <v>27</v>
      </c>
      <c r="O6" s="24"/>
    </row>
    <row r="7" spans="1:15" x14ac:dyDescent="0.25">
      <c r="A7" s="45" t="s">
        <v>13</v>
      </c>
      <c r="B7" s="6">
        <v>0.32291666666666669</v>
      </c>
      <c r="C7" s="6">
        <v>0.33333333333333331</v>
      </c>
      <c r="D7" s="6">
        <f t="shared" ref="D7:D14" si="0">C7-B7</f>
        <v>1.041666666666663E-2</v>
      </c>
      <c r="E7" s="25"/>
      <c r="F7" s="45" t="s">
        <v>12</v>
      </c>
      <c r="G7" s="6">
        <v>0.30555555555555558</v>
      </c>
      <c r="H7" s="6">
        <v>0.3263888888888889</v>
      </c>
      <c r="I7" s="6">
        <f>H7-G7</f>
        <v>2.0833333333333315E-2</v>
      </c>
      <c r="J7" s="25"/>
      <c r="K7" s="45" t="s">
        <v>12</v>
      </c>
      <c r="L7" s="6">
        <v>0.30555555555555558</v>
      </c>
      <c r="M7" s="6">
        <v>0.3263888888888889</v>
      </c>
      <c r="N7" s="6">
        <f>M7-L7</f>
        <v>2.0833333333333315E-2</v>
      </c>
      <c r="O7" s="25"/>
    </row>
    <row r="8" spans="1:15" x14ac:dyDescent="0.25">
      <c r="A8" s="45" t="s">
        <v>13</v>
      </c>
      <c r="B8" s="6">
        <v>0.33333333333333331</v>
      </c>
      <c r="C8" s="6">
        <v>0.48958333333333331</v>
      </c>
      <c r="D8" s="31">
        <f t="shared" si="0"/>
        <v>0.15625</v>
      </c>
      <c r="E8" s="25" t="str">
        <f>IF(AND($C7&lt;&gt;"",$B8&lt;&gt;"",$C7&gt;$B8),"Übers.","")</f>
        <v/>
      </c>
      <c r="F8" s="45" t="s">
        <v>13</v>
      </c>
      <c r="G8" s="6">
        <v>0.3263888888888889</v>
      </c>
      <c r="H8" s="6">
        <v>0.40972222222222221</v>
      </c>
      <c r="I8" s="6">
        <f>H8-G8</f>
        <v>8.3333333333333315E-2</v>
      </c>
      <c r="J8" s="25" t="str">
        <f>IF(AND($H7&lt;&gt;"",$G8&lt;&gt;"",$H7&gt;$G8),"Übers.","")</f>
        <v/>
      </c>
      <c r="K8" s="45" t="s">
        <v>13</v>
      </c>
      <c r="L8" s="6">
        <v>0.3263888888888889</v>
      </c>
      <c r="M8" s="6">
        <v>0.40972222222222221</v>
      </c>
      <c r="N8" s="6">
        <f>M8-L8</f>
        <v>8.3333333333333315E-2</v>
      </c>
      <c r="O8" s="25"/>
    </row>
    <row r="9" spans="1:15" x14ac:dyDescent="0.25">
      <c r="A9" s="45" t="s">
        <v>12</v>
      </c>
      <c r="B9" s="6">
        <v>0.5</v>
      </c>
      <c r="C9" s="6">
        <v>0.51388888888888884</v>
      </c>
      <c r="D9" s="6">
        <f t="shared" si="0"/>
        <v>1.388888888888884E-2</v>
      </c>
      <c r="E9" s="25" t="str">
        <f>IF(AND($C8&lt;&gt;"",$B9&lt;&gt;"",$C8&gt;$B9)," 
Übers.","")</f>
        <v/>
      </c>
      <c r="F9" s="45" t="s">
        <v>21</v>
      </c>
      <c r="G9" s="6">
        <v>0.40972222222222221</v>
      </c>
      <c r="H9" s="6">
        <v>0.43055555555555558</v>
      </c>
      <c r="I9" s="6">
        <f t="shared" ref="I9" si="1">H9-G9</f>
        <v>2.083333333333337E-2</v>
      </c>
      <c r="J9" s="25" t="str">
        <f>IF(AND($H8&lt;&gt;"",$G9&lt;&gt;"",$H8&gt;$G9),"Übers.","")</f>
        <v/>
      </c>
      <c r="K9" s="45" t="s">
        <v>21</v>
      </c>
      <c r="L9" s="6">
        <v>0.40972222222222221</v>
      </c>
      <c r="M9" s="6">
        <v>0.43055555555555558</v>
      </c>
      <c r="N9" s="6">
        <f t="shared" ref="N9" si="2">M9-L9</f>
        <v>2.083333333333337E-2</v>
      </c>
      <c r="O9" s="25" t="str">
        <f t="shared" ref="O9:O14" si="3">IF(AND($M8&lt;&gt;"",$L9&lt;&gt;"",$M8&gt;$L9),"Übers.","")</f>
        <v/>
      </c>
    </row>
    <row r="10" spans="1:15" x14ac:dyDescent="0.25">
      <c r="A10" s="45" t="s">
        <v>10</v>
      </c>
      <c r="B10" s="6">
        <v>0.54166666666666663</v>
      </c>
      <c r="C10" s="6">
        <v>0.58333333333333337</v>
      </c>
      <c r="D10" s="6">
        <f t="shared" si="0"/>
        <v>4.1666666666666741E-2</v>
      </c>
      <c r="E10" s="25" t="str">
        <f>IF(AND($C9&lt;&gt;"",$B10&lt;&gt;"",$C9&gt;$B10)," 
Übers.","")</f>
        <v/>
      </c>
      <c r="F10" s="45" t="s">
        <v>1</v>
      </c>
      <c r="G10" s="6">
        <v>0.43055555555555558</v>
      </c>
      <c r="H10" s="6">
        <v>0.58333333333333337</v>
      </c>
      <c r="I10" s="6">
        <f>H10-G10</f>
        <v>0.15277777777777779</v>
      </c>
      <c r="J10" s="25"/>
      <c r="K10" s="45" t="s">
        <v>1</v>
      </c>
      <c r="L10" s="6">
        <v>0.43055555555555558</v>
      </c>
      <c r="M10" s="6">
        <v>0.58333333333333337</v>
      </c>
      <c r="N10" s="6">
        <f>M10-L10</f>
        <v>0.15277777777777779</v>
      </c>
      <c r="O10" s="25" t="str">
        <f t="shared" si="3"/>
        <v/>
      </c>
    </row>
    <row r="11" spans="1:15" x14ac:dyDescent="0.25">
      <c r="A11" s="45"/>
      <c r="B11" s="6"/>
      <c r="C11" s="6"/>
      <c r="D11" s="6">
        <f t="shared" si="0"/>
        <v>0</v>
      </c>
      <c r="E11" s="25" t="str">
        <f>IF(AND($C10&lt;&gt;"",$B11&lt;&gt;"",$C10&gt;$B11)," Übers.","")</f>
        <v/>
      </c>
      <c r="F11" s="45"/>
      <c r="G11" s="6"/>
      <c r="H11" s="6"/>
      <c r="I11" s="6">
        <f t="shared" ref="I11:I14" si="4">H11-G11</f>
        <v>0</v>
      </c>
      <c r="J11" s="25" t="str">
        <f t="shared" ref="J11:J14" si="5">IF(AND($H10&lt;&gt;"",$G11&lt;&gt;"",$H10&gt;$G11),"Übers.","")</f>
        <v/>
      </c>
      <c r="K11" s="45"/>
      <c r="L11" s="6"/>
      <c r="M11" s="6"/>
      <c r="N11" s="6">
        <f t="shared" ref="N11:N14" si="6">M11-L11</f>
        <v>0</v>
      </c>
      <c r="O11" s="25" t="str">
        <f t="shared" si="3"/>
        <v/>
      </c>
    </row>
    <row r="12" spans="1:15" x14ac:dyDescent="0.25">
      <c r="A12" s="45"/>
      <c r="B12" s="6"/>
      <c r="C12" s="6"/>
      <c r="D12" s="6">
        <f t="shared" si="0"/>
        <v>0</v>
      </c>
      <c r="E12" s="25" t="str">
        <f>IF(AND($C11&lt;&gt;"",$B12&lt;&gt;"",$C11&gt;$B12)," 
Übers.","")</f>
        <v/>
      </c>
      <c r="F12" s="45"/>
      <c r="G12" s="6"/>
      <c r="H12" s="6"/>
      <c r="I12" s="6">
        <f t="shared" si="4"/>
        <v>0</v>
      </c>
      <c r="J12" s="25" t="str">
        <f t="shared" si="5"/>
        <v/>
      </c>
      <c r="K12" s="45"/>
      <c r="L12" s="6"/>
      <c r="M12" s="6"/>
      <c r="N12" s="6">
        <f t="shared" si="6"/>
        <v>0</v>
      </c>
      <c r="O12" s="25" t="str">
        <f t="shared" si="3"/>
        <v/>
      </c>
    </row>
    <row r="13" spans="1:15" x14ac:dyDescent="0.25">
      <c r="A13" s="45"/>
      <c r="B13" s="6"/>
      <c r="C13" s="6"/>
      <c r="D13" s="6">
        <f t="shared" si="0"/>
        <v>0</v>
      </c>
      <c r="E13" s="25" t="str">
        <f>IF(AND($C12&lt;&gt;"",$B13&lt;&gt;"",$C12&gt;$B13)," 
Übers.","")</f>
        <v/>
      </c>
      <c r="F13" s="45"/>
      <c r="G13" s="6"/>
      <c r="H13" s="6"/>
      <c r="I13" s="6">
        <f t="shared" si="4"/>
        <v>0</v>
      </c>
      <c r="J13" s="25" t="str">
        <f t="shared" si="5"/>
        <v/>
      </c>
      <c r="K13" s="45"/>
      <c r="L13" s="6"/>
      <c r="M13" s="6"/>
      <c r="N13" s="6">
        <f t="shared" si="6"/>
        <v>0</v>
      </c>
      <c r="O13" s="25" t="str">
        <f t="shared" si="3"/>
        <v/>
      </c>
    </row>
    <row r="14" spans="1:15" x14ac:dyDescent="0.25">
      <c r="A14" s="45"/>
      <c r="B14" s="6"/>
      <c r="C14" s="6"/>
      <c r="D14" s="6">
        <f t="shared" si="0"/>
        <v>0</v>
      </c>
      <c r="E14" s="25" t="str">
        <f>IF(AND($C13&lt;&gt;"",$B14&lt;&gt;"",$C13&gt;$B14)," 
Übers.","")</f>
        <v/>
      </c>
      <c r="F14" s="45"/>
      <c r="G14" s="6"/>
      <c r="H14" s="6"/>
      <c r="I14" s="6">
        <f t="shared" si="4"/>
        <v>0</v>
      </c>
      <c r="J14" s="25" t="str">
        <f t="shared" si="5"/>
        <v/>
      </c>
      <c r="K14" s="45"/>
      <c r="L14" s="6"/>
      <c r="M14" s="6"/>
      <c r="N14" s="6">
        <f t="shared" si="6"/>
        <v>0</v>
      </c>
      <c r="O14" s="25" t="str">
        <f t="shared" si="3"/>
        <v/>
      </c>
    </row>
    <row r="15" spans="1:15" ht="15.75" thickBot="1" x14ac:dyDescent="0.3">
      <c r="A15" s="32"/>
      <c r="B15" s="33">
        <f>SUMIF(A7:A14,Tabelle1!A6,D7:D14)</f>
        <v>0.16666666666666663</v>
      </c>
      <c r="C15" s="34">
        <f>SUMIF(A7:A14,Tabelle1!A8,D7:D14)</f>
        <v>4.1666666666666741E-2</v>
      </c>
      <c r="D15" s="16">
        <f>SUMIF(A7:A14,"&lt;&gt;Pause",D7:D14)-SUMIF(A7:A14,"bez. Pause",D7:D14)</f>
        <v>0.22222222222222221</v>
      </c>
      <c r="E15" s="26" t="str">
        <f>IF(SUM($D$7:$D$14)&gt;TIME(6,0,0),IF(SUMIFS($D$7:$D$14,$A$7:$A$14,"Pause")+SUMIFS($D$7:$D$14,$A$7:$A$14,"bez. Pause")&lt;TIME(0,30,0),"PF",""),"")</f>
        <v/>
      </c>
      <c r="F15" s="32"/>
      <c r="G15" s="37">
        <f>SUMIF(F7:F14,Tabelle1!A6,I7:I14)</f>
        <v>8.3333333333333315E-2</v>
      </c>
      <c r="H15" s="36">
        <f>SUMIF(F7:F14,Tabelle1!A8,I7:I14)</f>
        <v>0</v>
      </c>
      <c r="I15" s="16">
        <f>SUMIF(F7:F14,"&lt;&gt;Pause",I7:I14)-SUMIF(F7:F14,"bez. Pause",I7:I14)</f>
        <v>0.25694444444444442</v>
      </c>
      <c r="J15" s="35" t="str">
        <f>IF(SUM($I$7:$I$14)&gt;TIME(6,0,0),IF(SUMIFS($I$7:$I$14,$F$7:$F$14,"Pause")+SUMIFS($I$7:$I$14,$F$7:$F$14,"bez. Pause")&lt;TIME(0,30,0),"PF",""),"")</f>
        <v/>
      </c>
      <c r="K15" s="32"/>
      <c r="L15" s="37">
        <f>SUMIF(K7:K14,Tabelle1!A6,N7:N14)</f>
        <v>8.3333333333333315E-2</v>
      </c>
      <c r="M15" s="36">
        <f>SUMIF(K7:K14,Tabelle1!A8,N7:N14)</f>
        <v>0</v>
      </c>
      <c r="N15" s="17">
        <f>SUMIF(K7:K14,"&lt;&gt;Pause",N7:N14)-SUMIF(K7:K14,"bez. Pause",N7:N14)</f>
        <v>0.25694444444444442</v>
      </c>
      <c r="O15" s="28" t="str">
        <f>IF(SUM($N$7:$N$14)&gt;TIME(6,0,0),IF(SUMIFS($N$7:$N$14,$K$7:$K$14,"Pause")+SUMIFS($N$7:$N$14,$K$7:$K$14,"bez. Pause")&lt;TIME(0,30,0),"PF",""),"")</f>
        <v/>
      </c>
    </row>
    <row r="16" spans="1:15" ht="15.75" thickBot="1" x14ac:dyDescent="0.3">
      <c r="A16" s="64" t="s">
        <v>14</v>
      </c>
      <c r="B16" s="65"/>
      <c r="C16" s="65"/>
      <c r="D16" s="66"/>
      <c r="E16" s="67"/>
      <c r="F16" s="64" t="s">
        <v>24</v>
      </c>
      <c r="G16" s="65"/>
      <c r="H16" s="65"/>
      <c r="I16" s="66"/>
      <c r="J16" s="67"/>
      <c r="N16" s="3"/>
      <c r="O16" s="3"/>
    </row>
    <row r="17" spans="1:17" ht="30" x14ac:dyDescent="0.25">
      <c r="A17" s="46" t="s">
        <v>4</v>
      </c>
      <c r="B17" s="47" t="s">
        <v>25</v>
      </c>
      <c r="C17" s="48" t="s">
        <v>26</v>
      </c>
      <c r="D17" s="47" t="s">
        <v>27</v>
      </c>
      <c r="E17" s="49"/>
      <c r="F17" s="46" t="s">
        <v>4</v>
      </c>
      <c r="G17" s="47" t="s">
        <v>25</v>
      </c>
      <c r="H17" s="48" t="s">
        <v>26</v>
      </c>
      <c r="I17" s="47" t="s">
        <v>27</v>
      </c>
      <c r="J17" s="49"/>
      <c r="K17" s="3"/>
      <c r="L17" s="68" t="s">
        <v>2</v>
      </c>
      <c r="M17" s="68"/>
      <c r="N17" s="12">
        <v>0.75</v>
      </c>
      <c r="O17" s="58" t="str">
        <f>IF(MOD(N17*48,1)&lt;&gt;0,"nur volle oder halbe Stunden bitte anpassen","")</f>
        <v/>
      </c>
      <c r="P17" s="58"/>
      <c r="Q17" s="58"/>
    </row>
    <row r="18" spans="1:17" x14ac:dyDescent="0.25">
      <c r="A18" s="45" t="s">
        <v>12</v>
      </c>
      <c r="B18" s="6">
        <v>0.3125</v>
      </c>
      <c r="C18" s="6">
        <v>0.33333333333333331</v>
      </c>
      <c r="D18" s="6">
        <f t="shared" ref="D18:D25" si="7">C18-B18</f>
        <v>2.0833333333333315E-2</v>
      </c>
      <c r="E18" s="25"/>
      <c r="F18" s="45" t="s">
        <v>13</v>
      </c>
      <c r="G18" s="6">
        <v>0.3125</v>
      </c>
      <c r="H18" s="6">
        <v>0.33333333333333331</v>
      </c>
      <c r="I18" s="6">
        <f>H18-G18</f>
        <v>2.0833333333333315E-2</v>
      </c>
      <c r="J18" s="25"/>
      <c r="K18" s="3"/>
      <c r="L18" s="57" t="s">
        <v>6</v>
      </c>
      <c r="M18" s="57"/>
      <c r="N18" s="13">
        <v>0.1111111111111111</v>
      </c>
      <c r="O18" s="58" t="str">
        <f>IF(N18 &gt; N17*0.2, "zu viele EA eingetragen", "OK")</f>
        <v>OK</v>
      </c>
      <c r="P18" s="58"/>
      <c r="Q18" s="58"/>
    </row>
    <row r="19" spans="1:17" x14ac:dyDescent="0.25">
      <c r="A19" s="45" t="s">
        <v>13</v>
      </c>
      <c r="B19" s="6">
        <v>0.33333333333333331</v>
      </c>
      <c r="C19" s="6">
        <v>0.4861111111111111</v>
      </c>
      <c r="D19" s="6">
        <f t="shared" si="7"/>
        <v>0.15277777777777779</v>
      </c>
      <c r="E19" s="25" t="str">
        <f>IF(AND($C18&lt;&gt;"",$B19&lt;&gt;"",$C18&gt;$B19),"Übers.","")</f>
        <v/>
      </c>
      <c r="F19" s="45" t="s">
        <v>13</v>
      </c>
      <c r="G19" s="6">
        <v>0.33333333333333331</v>
      </c>
      <c r="H19" s="6">
        <v>0.47916666666666669</v>
      </c>
      <c r="I19" s="6">
        <f>H19-G19</f>
        <v>0.14583333333333337</v>
      </c>
      <c r="J19" s="25" t="str">
        <f>IF(AND($H18&lt;&gt;"",$G19&lt;&gt;"",$H18&gt;$G19),"Übers.","")</f>
        <v/>
      </c>
      <c r="K19" s="3"/>
      <c r="L19" s="59" t="s">
        <v>3</v>
      </c>
      <c r="M19" s="59"/>
      <c r="N19" s="14">
        <v>0.15277777777777779</v>
      </c>
      <c r="O19" s="3"/>
      <c r="P19" s="3"/>
    </row>
    <row r="20" spans="1:17" x14ac:dyDescent="0.25">
      <c r="A20" s="45" t="s">
        <v>28</v>
      </c>
      <c r="B20" s="6">
        <v>0.4861111111111111</v>
      </c>
      <c r="C20" s="6">
        <v>0.50694444444444442</v>
      </c>
      <c r="D20" s="6">
        <f t="shared" si="7"/>
        <v>2.0833333333333315E-2</v>
      </c>
      <c r="E20" s="25" t="str">
        <f t="shared" ref="E20:E25" si="8">IF(AND($C19&lt;&gt;"",$B20&lt;&gt;"",$C19&gt;$B20),"Übers.","")</f>
        <v/>
      </c>
      <c r="F20" s="45" t="s">
        <v>10</v>
      </c>
      <c r="G20" s="6">
        <v>0.4861111111111111</v>
      </c>
      <c r="H20" s="6">
        <v>0.52083333333333337</v>
      </c>
      <c r="I20" s="6">
        <f t="shared" ref="I20" si="9">H20-G20</f>
        <v>3.4722222222222265E-2</v>
      </c>
      <c r="J20" s="25" t="str">
        <f t="shared" ref="J20:J25" si="10">IF(AND($H19&lt;&gt;"",$G20&lt;&gt;"",$H19&gt;$G20),"Übers.","")</f>
        <v/>
      </c>
      <c r="K20" s="3"/>
      <c r="L20" s="60" t="s">
        <v>7</v>
      </c>
      <c r="M20" s="60"/>
      <c r="N20" s="15">
        <v>0.30555555555555558</v>
      </c>
      <c r="O20" s="3"/>
      <c r="P20" s="3"/>
    </row>
    <row r="21" spans="1:17" x14ac:dyDescent="0.25">
      <c r="A21" s="45" t="s">
        <v>10</v>
      </c>
      <c r="B21" s="6">
        <v>0.50694444444444442</v>
      </c>
      <c r="C21" s="6">
        <v>0.58333333333333337</v>
      </c>
      <c r="D21" s="6">
        <f t="shared" si="7"/>
        <v>7.6388888888888951E-2</v>
      </c>
      <c r="E21" s="25" t="str">
        <f t="shared" si="8"/>
        <v/>
      </c>
      <c r="F21" s="45"/>
      <c r="G21" s="6"/>
      <c r="H21" s="6"/>
      <c r="I21" s="6">
        <f>H21-G21</f>
        <v>0</v>
      </c>
      <c r="J21" s="25" t="str">
        <f t="shared" si="10"/>
        <v/>
      </c>
      <c r="K21" s="3"/>
      <c r="O21" s="3"/>
      <c r="P21" s="3"/>
    </row>
    <row r="22" spans="1:17" x14ac:dyDescent="0.25">
      <c r="A22" s="45" t="s">
        <v>13</v>
      </c>
      <c r="B22" s="6">
        <v>0.58333333333333337</v>
      </c>
      <c r="C22" s="6">
        <v>0.59722222222222221</v>
      </c>
      <c r="D22" s="6">
        <f t="shared" si="7"/>
        <v>1.388888888888884E-2</v>
      </c>
      <c r="E22" s="25" t="str">
        <f t="shared" si="8"/>
        <v/>
      </c>
      <c r="F22" s="45"/>
      <c r="G22" s="6"/>
      <c r="H22" s="6"/>
      <c r="I22" s="6">
        <f t="shared" ref="I22:I25" si="11">H22-G22</f>
        <v>0</v>
      </c>
      <c r="J22" s="25" t="str">
        <f t="shared" si="10"/>
        <v/>
      </c>
    </row>
    <row r="23" spans="1:17" x14ac:dyDescent="0.25">
      <c r="A23" s="45"/>
      <c r="B23" s="6"/>
      <c r="C23" s="6"/>
      <c r="D23" s="6">
        <f t="shared" si="7"/>
        <v>0</v>
      </c>
      <c r="E23" s="25" t="str">
        <f t="shared" si="8"/>
        <v/>
      </c>
      <c r="F23" s="45" t="s">
        <v>12</v>
      </c>
      <c r="G23" s="6">
        <v>0.70833333333333337</v>
      </c>
      <c r="H23" s="6">
        <v>0.75</v>
      </c>
      <c r="I23" s="6">
        <f t="shared" si="11"/>
        <v>4.166666666666663E-2</v>
      </c>
      <c r="J23" s="25" t="str">
        <f t="shared" si="10"/>
        <v/>
      </c>
      <c r="L23" s="29" t="s">
        <v>33</v>
      </c>
      <c r="M23" t="s">
        <v>29</v>
      </c>
    </row>
    <row r="24" spans="1:17" x14ac:dyDescent="0.25">
      <c r="A24" s="45"/>
      <c r="B24" s="6"/>
      <c r="C24" s="6"/>
      <c r="D24" s="6">
        <f t="shared" si="7"/>
        <v>0</v>
      </c>
      <c r="E24" s="25" t="str">
        <f t="shared" si="8"/>
        <v/>
      </c>
      <c r="F24" s="45"/>
      <c r="G24" s="6"/>
      <c r="H24" s="6"/>
      <c r="I24" s="6">
        <f t="shared" si="11"/>
        <v>0</v>
      </c>
      <c r="J24" s="25" t="str">
        <f t="shared" si="10"/>
        <v/>
      </c>
      <c r="L24" s="30" t="s">
        <v>32</v>
      </c>
      <c r="M24" t="s">
        <v>30</v>
      </c>
    </row>
    <row r="25" spans="1:17" x14ac:dyDescent="0.25">
      <c r="A25" s="45"/>
      <c r="B25" s="6"/>
      <c r="C25" s="6"/>
      <c r="D25" s="6">
        <f t="shared" si="7"/>
        <v>0</v>
      </c>
      <c r="E25" s="25" t="str">
        <f t="shared" si="8"/>
        <v/>
      </c>
      <c r="F25" s="45"/>
      <c r="G25" s="6"/>
      <c r="H25" s="6"/>
      <c r="I25" s="6">
        <f t="shared" si="11"/>
        <v>0</v>
      </c>
      <c r="J25" s="25" t="str">
        <f t="shared" si="10"/>
        <v/>
      </c>
    </row>
    <row r="26" spans="1:17" ht="15.75" thickBot="1" x14ac:dyDescent="0.3">
      <c r="A26" s="32"/>
      <c r="B26" s="37">
        <f>SUMIF(A18:A25,Tabelle1!A6,D18:D25)</f>
        <v>0.16666666666666663</v>
      </c>
      <c r="C26" s="36">
        <f>SUMIF(A18:A25,Tabelle1!A8,D18:D25)</f>
        <v>7.6388888888888951E-2</v>
      </c>
      <c r="D26" s="16">
        <f>SUMIF(A18:A25,"&lt;&gt;Pause",D18:D25)-SUMIF(A18:A25,"bez. Pause",D18:D25)</f>
        <v>0.2638888888888889</v>
      </c>
      <c r="E26" s="35"/>
      <c r="F26" s="32"/>
      <c r="G26" s="37">
        <f>SUMIF(F18:F25,Tabelle1!A6,I18:I25)</f>
        <v>0.16666666666666669</v>
      </c>
      <c r="H26" s="36">
        <f>SUMIF(F18:F25,Tabelle1!A8,I18:I25)</f>
        <v>3.4722222222222265E-2</v>
      </c>
      <c r="I26" s="16">
        <f>SUMIF(F18:F25,"&lt;&gt;Pause",I18:I25)-SUMIF(F18:F25,"bez. Pause",I18:I25)</f>
        <v>0.24305555555555558</v>
      </c>
      <c r="J26" s="27" t="str">
        <f>IF(SUM($I$18:$I$25)&gt;TIME(6,0,0),IF(SUMIFS($I$18:$I$25,$F$18:$F$25,"Pause")+SUMIFS($I$18:$I$25,$F$18:$F$25,"bez. Pause")&lt;TIME(0,30,0),"PF",""),"")</f>
        <v/>
      </c>
    </row>
    <row r="27" spans="1:17" x14ac:dyDescent="0.25">
      <c r="A27" s="1"/>
      <c r="B27" s="2"/>
      <c r="C27" s="2"/>
      <c r="D27" s="3"/>
      <c r="E27" s="3"/>
      <c r="F27" s="2"/>
      <c r="G27" s="2"/>
      <c r="H27" s="2"/>
      <c r="I27" s="2"/>
      <c r="J27" s="2"/>
      <c r="K27" s="1"/>
      <c r="L27" s="2"/>
      <c r="M27" s="2"/>
      <c r="N27" s="2"/>
      <c r="O27" s="2"/>
      <c r="P27" s="1"/>
      <c r="Q27" s="1"/>
    </row>
  </sheetData>
  <sheetProtection algorithmName="SHA-512" hashValue="1JOYHCytc8IjMrSIT5CnBP3AYKYIW8hvXYjLiwiX/1EgMWACi3qOQUUuSdn2EytgXU/6rPX0medAkgd430m+mA==" saltValue="DLwR9DpddSDmcoXXzK196g==" spinCount="100000" sheet="1" objects="1" scenarios="1"/>
  <mergeCells count="17">
    <mergeCell ref="L18:M18"/>
    <mergeCell ref="O18:Q18"/>
    <mergeCell ref="L19:M19"/>
    <mergeCell ref="L20:M20"/>
    <mergeCell ref="A5:E5"/>
    <mergeCell ref="F5:J5"/>
    <mergeCell ref="K5:O5"/>
    <mergeCell ref="A16:E16"/>
    <mergeCell ref="F16:J16"/>
    <mergeCell ref="L17:M17"/>
    <mergeCell ref="O17:Q17"/>
    <mergeCell ref="A1:C1"/>
    <mergeCell ref="D1:G1"/>
    <mergeCell ref="A2:C2"/>
    <mergeCell ref="D2:G2"/>
    <mergeCell ref="A3:C3"/>
    <mergeCell ref="D3:G3"/>
  </mergeCells>
  <conditionalFormatting sqref="A7">
    <cfRule type="containsText" dxfId="41" priority="37" operator="containsText" text="SA">
      <formula>NOT(ISERROR(SEARCH("SA",A7)))</formula>
    </cfRule>
  </conditionalFormatting>
  <conditionalFormatting sqref="A7:A15">
    <cfRule type="containsText" dxfId="40" priority="42" operator="containsText" text="EA">
      <formula>NOT(ISERROR(SEARCH("EA",A7)))</formula>
    </cfRule>
    <cfRule type="containsText" dxfId="39" priority="39" operator="containsText" text="AE">
      <formula>NOT(ISERROR(SEARCH("AE",A7)))</formula>
    </cfRule>
    <cfRule type="containsText" dxfId="38" priority="40" operator="containsText" text="FZ ">
      <formula>NOT(ISERROR(SEARCH("FZ ",A7)))</formula>
    </cfRule>
    <cfRule type="containsText" dxfId="37" priority="41" operator="containsText" text="SA">
      <formula>NOT(ISERROR(SEARCH("SA",A7)))</formula>
    </cfRule>
  </conditionalFormatting>
  <conditionalFormatting sqref="A18:A26">
    <cfRule type="containsText" dxfId="36" priority="26" operator="containsText" text="EA">
      <formula>NOT(ISERROR(SEARCH("EA",A18)))</formula>
    </cfRule>
    <cfRule type="containsText" dxfId="35" priority="25" operator="containsText" text="SA">
      <formula>NOT(ISERROR(SEARCH("SA",A18)))</formula>
    </cfRule>
    <cfRule type="containsText" dxfId="34" priority="24" operator="containsText" text="FZ ">
      <formula>NOT(ISERROR(SEARCH("FZ ",A18)))</formula>
    </cfRule>
    <cfRule type="containsText" dxfId="33" priority="23" operator="containsText" text="AE">
      <formula>NOT(ISERROR(SEARCH("AE",A18)))</formula>
    </cfRule>
  </conditionalFormatting>
  <conditionalFormatting sqref="B8:C8">
    <cfRule type="expression" dxfId="32" priority="38">
      <formula>$A$7="EA"</formula>
    </cfRule>
  </conditionalFormatting>
  <conditionalFormatting sqref="B18:C20">
    <cfRule type="expression" dxfId="31" priority="13">
      <formula>AND($C18&lt;&gt;"",$B19&lt;&gt;"",$C18&gt;$B19)</formula>
    </cfRule>
  </conditionalFormatting>
  <conditionalFormatting sqref="B19:C19">
    <cfRule type="expression" dxfId="30" priority="14">
      <formula>$A$7="EA"</formula>
    </cfRule>
  </conditionalFormatting>
  <conditionalFormatting sqref="D15">
    <cfRule type="expression" dxfId="29" priority="18">
      <formula>AND(   $D$15&gt;TIME(6,0,0),   ISERROR(MATCH("Pause",$A$7:$A$14,0)),   ISERROR(MATCH("bez. Pause",$A$7:$A$14,0)) )</formula>
    </cfRule>
  </conditionalFormatting>
  <conditionalFormatting sqref="E7:E14">
    <cfRule type="containsText" dxfId="28" priority="16" operator="containsText" text="Übers.">
      <formula>NOT(ISERROR(SEARCH("Übers.",E7)))</formula>
    </cfRule>
  </conditionalFormatting>
  <conditionalFormatting sqref="E15">
    <cfRule type="containsText" dxfId="27" priority="17" operator="containsText" text="PF">
      <formula>NOT(ISERROR(SEARCH("PF",E15)))</formula>
    </cfRule>
  </conditionalFormatting>
  <conditionalFormatting sqref="E18:E25">
    <cfRule type="containsText" dxfId="26" priority="8" operator="containsText" text="Übers.">
      <formula>NOT(ISERROR(SEARCH("Übers.",E18)))</formula>
    </cfRule>
  </conditionalFormatting>
  <conditionalFormatting sqref="E26">
    <cfRule type="containsText" dxfId="25" priority="4" operator="containsText" text="PF">
      <formula>NOT(ISERROR(SEARCH("PF",E26)))</formula>
    </cfRule>
  </conditionalFormatting>
  <conditionalFormatting sqref="F7:F14">
    <cfRule type="containsText" dxfId="24" priority="36" operator="containsText" text="SA">
      <formula>NOT(ISERROR(SEARCH("SA",F7)))</formula>
    </cfRule>
    <cfRule type="containsText" dxfId="23" priority="35" operator="containsText" text="FZ">
      <formula>NOT(ISERROR(SEARCH("FZ",F7)))</formula>
    </cfRule>
  </conditionalFormatting>
  <conditionalFormatting sqref="F7:F15">
    <cfRule type="containsText" dxfId="22" priority="34" operator="containsText" text="EA">
      <formula>NOT(ISERROR(SEARCH("EA",F7)))</formula>
    </cfRule>
    <cfRule type="containsText" dxfId="21" priority="31" operator="containsText" text="AE">
      <formula>NOT(ISERROR(SEARCH("AE",F7)))</formula>
    </cfRule>
  </conditionalFormatting>
  <conditionalFormatting sqref="F15">
    <cfRule type="containsText" dxfId="20" priority="33" operator="containsText" text="SA">
      <formula>NOT(ISERROR(SEARCH("SA",F15)))</formula>
    </cfRule>
    <cfRule type="containsText" dxfId="19" priority="32" operator="containsText" text="FZ ">
      <formula>NOT(ISERROR(SEARCH("FZ ",F15)))</formula>
    </cfRule>
  </conditionalFormatting>
  <conditionalFormatting sqref="F18:F26">
    <cfRule type="containsText" dxfId="18" priority="20" operator="containsText" text="FZ ">
      <formula>NOT(ISERROR(SEARCH("FZ ",F18)))</formula>
    </cfRule>
    <cfRule type="containsText" dxfId="17" priority="21" operator="containsText" text="SA">
      <formula>NOT(ISERROR(SEARCH("SA",F18)))</formula>
    </cfRule>
    <cfRule type="containsText" dxfId="16" priority="22" operator="containsText" text="EA">
      <formula>NOT(ISERROR(SEARCH("EA",F18)))</formula>
    </cfRule>
    <cfRule type="containsText" dxfId="15" priority="19" operator="containsText" text="AE">
      <formula>NOT(ISERROR(SEARCH("AE",F18)))</formula>
    </cfRule>
  </conditionalFormatting>
  <conditionalFormatting sqref="G8:H8">
    <cfRule type="expression" dxfId="14" priority="11">
      <formula>$A$7="EA"</formula>
    </cfRule>
  </conditionalFormatting>
  <conditionalFormatting sqref="G19:H19">
    <cfRule type="expression" dxfId="13" priority="12">
      <formula>$A$7="EA"</formula>
    </cfRule>
  </conditionalFormatting>
  <conditionalFormatting sqref="J8:J14">
    <cfRule type="containsText" dxfId="12" priority="10" operator="containsText" text="Übers">
      <formula>NOT(ISERROR(SEARCH("Übers",J8)))</formula>
    </cfRule>
  </conditionalFormatting>
  <conditionalFormatting sqref="J15">
    <cfRule type="containsText" dxfId="11" priority="6" operator="containsText" text="PF">
      <formula>NOT(ISERROR(SEARCH("PF",J15)))</formula>
    </cfRule>
  </conditionalFormatting>
  <conditionalFormatting sqref="J19:J25">
    <cfRule type="containsText" dxfId="10" priority="7" operator="containsText" text="Übers.">
      <formula>NOT(ISERROR(SEARCH("Übers.",J19)))</formula>
    </cfRule>
  </conditionalFormatting>
  <conditionalFormatting sqref="J26">
    <cfRule type="containsText" dxfId="9" priority="5" operator="containsText" text="PF">
      <formula>NOT(ISERROR(SEARCH("PF",J26)))</formula>
    </cfRule>
  </conditionalFormatting>
  <conditionalFormatting sqref="K7:K15">
    <cfRule type="containsText" dxfId="8" priority="28" operator="containsText" text="FZ ">
      <formula>NOT(ISERROR(SEARCH("FZ ",K7)))</formula>
    </cfRule>
    <cfRule type="containsText" dxfId="7" priority="29" operator="containsText" text="SA">
      <formula>NOT(ISERROR(SEARCH("SA",K7)))</formula>
    </cfRule>
    <cfRule type="containsText" dxfId="6" priority="30" operator="containsText" text="EA">
      <formula>NOT(ISERROR(SEARCH("EA",K7)))</formula>
    </cfRule>
    <cfRule type="containsText" dxfId="5" priority="27" operator="containsText" text="AE">
      <formula>NOT(ISERROR(SEARCH("AE",K7)))</formula>
    </cfRule>
  </conditionalFormatting>
  <conditionalFormatting sqref="L8:M8">
    <cfRule type="expression" dxfId="4" priority="15">
      <formula>$A$7="EA"</formula>
    </cfRule>
  </conditionalFormatting>
  <conditionalFormatting sqref="O8:O14">
    <cfRule type="containsText" dxfId="3" priority="9" operator="containsText" text="Übers.">
      <formula>NOT(ISERROR(SEARCH("Übers.",O8)))</formula>
    </cfRule>
  </conditionalFormatting>
  <conditionalFormatting sqref="O15">
    <cfRule type="containsText" dxfId="2" priority="3" operator="containsText" text="PF">
      <formula>NOT(ISERROR(SEARCH("PF",O15)))</formula>
    </cfRule>
  </conditionalFormatting>
  <conditionalFormatting sqref="O17">
    <cfRule type="containsText" dxfId="1" priority="2" operator="containsText" text="nur volle oder halbe Stunden bitte anpassen">
      <formula>NOT(ISERROR(SEARCH("nur volle oder halbe Stunden bitte anpassen",O17)))</formula>
    </cfRule>
  </conditionalFormatting>
  <conditionalFormatting sqref="O18:Q18">
    <cfRule type="containsText" dxfId="0" priority="1" operator="containsText" text="zu viele EA eingetragen">
      <formula>NOT(ISERROR(SEARCH("zu viele EA eingetragen",O18)))</formula>
    </cfRule>
  </conditionalFormatting>
  <dataValidations count="1">
    <dataValidation type="custom" allowBlank="1" showInputMessage="1" showErrorMessage="1" sqref="F17 A6 F6 K6 A17" xr:uid="{8CA3A088-8823-40B9-A207-94B8D07C2B46}">
      <formula1>"SA;FZ;EA;AE"</formula1>
    </dataValidation>
  </dataValidation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DF8B800-13DE-4B6A-B70B-A4AD4FF110C6}">
          <x14:formula1>
            <xm:f>Tabelle1!$A$5:$A$9</xm:f>
          </x14:formula1>
          <xm:sqref>K16</xm:sqref>
        </x14:dataValidation>
        <x14:dataValidation type="list" allowBlank="1" showInputMessage="1" showErrorMessage="1" xr:uid="{7E31B987-3F66-466C-B82A-77F0FD68CE2F}">
          <x14:formula1>
            <xm:f>Tabelle1!$C$5:$C$10</xm:f>
          </x14:formula1>
          <xm:sqref>E4</xm:sqref>
        </x14:dataValidation>
        <x14:dataValidation type="list" allowBlank="1" showInputMessage="1" showErrorMessage="1" xr:uid="{14AFCCD4-039E-4224-A683-F3C29A3E8C88}">
          <x14:formula1>
            <xm:f>Tabelle1!$A$5:$A$11</xm:f>
          </x14:formula1>
          <xm:sqref>F18:F25 A7:A14 F7:F14 K7:K14 A18:A25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FC1F-0536-4697-A934-81E691A7DD4F}">
  <dimension ref="A4:C24"/>
  <sheetViews>
    <sheetView workbookViewId="0">
      <selection activeCell="A10" sqref="A10"/>
    </sheetView>
  </sheetViews>
  <sheetFormatPr baseColWidth="10" defaultRowHeight="15" x14ac:dyDescent="0.25"/>
  <sheetData>
    <row r="4" spans="1:3" x14ac:dyDescent="0.25">
      <c r="A4" t="s">
        <v>15</v>
      </c>
      <c r="C4" t="s">
        <v>15</v>
      </c>
    </row>
    <row r="6" spans="1:3" x14ac:dyDescent="0.25">
      <c r="A6" t="s">
        <v>13</v>
      </c>
      <c r="C6" t="s">
        <v>16</v>
      </c>
    </row>
    <row r="7" spans="1:3" x14ac:dyDescent="0.25">
      <c r="A7" t="s">
        <v>12</v>
      </c>
      <c r="C7" t="s">
        <v>17</v>
      </c>
    </row>
    <row r="8" spans="1:3" x14ac:dyDescent="0.25">
      <c r="A8" t="s">
        <v>10</v>
      </c>
      <c r="C8" t="s">
        <v>18</v>
      </c>
    </row>
    <row r="9" spans="1:3" x14ac:dyDescent="0.25">
      <c r="A9" t="s">
        <v>1</v>
      </c>
    </row>
    <row r="10" spans="1:3" x14ac:dyDescent="0.25">
      <c r="A10" t="s">
        <v>21</v>
      </c>
    </row>
    <row r="11" spans="1:3" x14ac:dyDescent="0.25">
      <c r="A11" t="s">
        <v>28</v>
      </c>
    </row>
    <row r="14" spans="1:3" x14ac:dyDescent="0.25">
      <c r="B14" t="s">
        <v>16</v>
      </c>
    </row>
    <row r="15" spans="1:3" x14ac:dyDescent="0.25">
      <c r="B15" t="s">
        <v>19</v>
      </c>
    </row>
    <row r="16" spans="1:3" x14ac:dyDescent="0.25">
      <c r="B16" t="s">
        <v>20</v>
      </c>
    </row>
    <row r="24" spans="1:1" x14ac:dyDescent="0.25">
      <c r="A24" t="s">
        <v>46</v>
      </c>
    </row>
  </sheetData>
  <pageMargins left="0.7" right="0.7" top="0.78740157499999996" bottom="0.78740157499999996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Stundenplan</vt:lpstr>
      <vt:lpstr>Beispiel mit Erklärung Fehler  </vt:lpstr>
      <vt:lpstr>Beispiel ohne Fehlermeldung</vt:lpstr>
      <vt:lpstr>Tabelle1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Riedl Nathalie</dc:creator>
  <cp:lastModifiedBy>Röser Daniela</cp:lastModifiedBy>
  <cp:lastPrinted>2026-09-07T11:56:56Z</cp:lastPrinted>
  <dcterms:created xsi:type="dcterms:W3CDTF">2025-11-11T15:01:19Z</dcterms:created>
  <dcterms:modified xsi:type="dcterms:W3CDTF">2026-09-15T09:19:28Z</dcterms:modified>
</cp:coreProperties>
</file>